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dro/Desktop/IBGE/Experimentais/PNAD Covid 19/Junho (semanal)/Primeira semana (junho)/Aux. emergencial/"/>
    </mc:Choice>
  </mc:AlternateContent>
  <xr:revisionPtr revIDLastSave="0" documentId="8_{AE7B4A30-44F4-3D4F-BB7C-CD6098EE44D2}" xr6:coauthVersionLast="45" xr6:coauthVersionMax="45" xr10:uidLastSave="{00000000-0000-0000-0000-000000000000}"/>
  <bookViews>
    <workbookView xWindow="0" yWindow="460" windowWidth="20740" windowHeight="11160" activeTab="1" xr2:uid="{702FAD59-C059-4506-B0D4-1CE3D49CCD65}"/>
  </bookViews>
  <sheets>
    <sheet name="Domicílios BR e GR" sheetId="3" r:id="rId1"/>
    <sheet name="Domicílios GR e UF" sheetId="4" r:id="rId2"/>
    <sheet name="Pessoas Br e GR" sheetId="2" r:id="rId3"/>
    <sheet name="Pessoas Br e UF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4" l="1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H3" i="4" s="1"/>
  <c r="F3" i="4"/>
  <c r="G2" i="4"/>
  <c r="F2" i="4"/>
  <c r="G309" i="4"/>
  <c r="F309" i="4"/>
  <c r="G308" i="4"/>
  <c r="F308" i="4"/>
  <c r="G307" i="4"/>
  <c r="F307" i="4"/>
  <c r="G306" i="4"/>
  <c r="F306" i="4"/>
  <c r="G305" i="4"/>
  <c r="F305" i="4"/>
  <c r="G304" i="4"/>
  <c r="F304" i="4"/>
  <c r="G303" i="4"/>
  <c r="F303" i="4"/>
  <c r="G302" i="4"/>
  <c r="F302" i="4"/>
  <c r="G301" i="4"/>
  <c r="H301" i="4" s="1"/>
  <c r="H302" i="4" s="1"/>
  <c r="H303" i="4" s="1"/>
  <c r="H304" i="4" s="1"/>
  <c r="F301" i="4"/>
  <c r="H300" i="4"/>
  <c r="G300" i="4"/>
  <c r="F300" i="4"/>
  <c r="G299" i="4"/>
  <c r="F299" i="4"/>
  <c r="G298" i="4"/>
  <c r="F298" i="4"/>
  <c r="G297" i="4"/>
  <c r="F297" i="4"/>
  <c r="G296" i="4"/>
  <c r="F296" i="4"/>
  <c r="G295" i="4"/>
  <c r="H295" i="4" s="1"/>
  <c r="H296" i="4" s="1"/>
  <c r="H297" i="4" s="1"/>
  <c r="F295" i="4"/>
  <c r="G294" i="4"/>
  <c r="H294" i="4" s="1"/>
  <c r="F294" i="4"/>
  <c r="G293" i="4"/>
  <c r="F293" i="4"/>
  <c r="G292" i="4"/>
  <c r="F292" i="4"/>
  <c r="G291" i="4"/>
  <c r="F291" i="4"/>
  <c r="G290" i="4"/>
  <c r="F290" i="4"/>
  <c r="H289" i="4"/>
  <c r="H290" i="4" s="1"/>
  <c r="H291" i="4" s="1"/>
  <c r="H292" i="4" s="1"/>
  <c r="H293" i="4" s="1"/>
  <c r="G289" i="4"/>
  <c r="F289" i="4"/>
  <c r="G288" i="4"/>
  <c r="F288" i="4"/>
  <c r="G287" i="4"/>
  <c r="F287" i="4"/>
  <c r="G286" i="4"/>
  <c r="F286" i="4"/>
  <c r="G285" i="4"/>
  <c r="F285" i="4"/>
  <c r="G284" i="4"/>
  <c r="F284" i="4"/>
  <c r="G283" i="4"/>
  <c r="F283" i="4"/>
  <c r="G282" i="4"/>
  <c r="F282" i="4"/>
  <c r="G281" i="4"/>
  <c r="F281" i="4"/>
  <c r="G280" i="4"/>
  <c r="F280" i="4"/>
  <c r="G279" i="4"/>
  <c r="H279" i="4" s="1"/>
  <c r="H280" i="4" s="1"/>
  <c r="H281" i="4" s="1"/>
  <c r="H282" i="4" s="1"/>
  <c r="F279" i="4"/>
  <c r="H278" i="4"/>
  <c r="G278" i="4"/>
  <c r="F278" i="4"/>
  <c r="G277" i="4"/>
  <c r="F277" i="4"/>
  <c r="G276" i="4"/>
  <c r="F276" i="4"/>
  <c r="G275" i="4"/>
  <c r="F275" i="4"/>
  <c r="G274" i="4"/>
  <c r="F274" i="4"/>
  <c r="G273" i="4"/>
  <c r="F273" i="4"/>
  <c r="G272" i="4"/>
  <c r="F272" i="4"/>
  <c r="G271" i="4"/>
  <c r="F271" i="4"/>
  <c r="G270" i="4"/>
  <c r="F270" i="4"/>
  <c r="G269" i="4"/>
  <c r="F269" i="4"/>
  <c r="G268" i="4"/>
  <c r="F268" i="4"/>
  <c r="H267" i="4"/>
  <c r="H268" i="4" s="1"/>
  <c r="H269" i="4" s="1"/>
  <c r="G267" i="4"/>
  <c r="F267" i="4"/>
  <c r="G266" i="4"/>
  <c r="F266" i="4"/>
  <c r="G265" i="4"/>
  <c r="F265" i="4"/>
  <c r="G264" i="4"/>
  <c r="F264" i="4"/>
  <c r="G263" i="4"/>
  <c r="F263" i="4"/>
  <c r="G262" i="4"/>
  <c r="F262" i="4"/>
  <c r="G261" i="4"/>
  <c r="F261" i="4"/>
  <c r="G260" i="4"/>
  <c r="F260" i="4"/>
  <c r="G259" i="4"/>
  <c r="F259" i="4"/>
  <c r="G258" i="4"/>
  <c r="F258" i="4"/>
  <c r="G257" i="4"/>
  <c r="F257" i="4"/>
  <c r="H256" i="4"/>
  <c r="H257" i="4" s="1"/>
  <c r="H258" i="4" s="1"/>
  <c r="G256" i="4"/>
  <c r="F256" i="4"/>
  <c r="G255" i="4"/>
  <c r="F255" i="4"/>
  <c r="G254" i="4"/>
  <c r="F254" i="4"/>
  <c r="G253" i="4"/>
  <c r="F253" i="4"/>
  <c r="G252" i="4"/>
  <c r="F252" i="4"/>
  <c r="G251" i="4"/>
  <c r="F251" i="4"/>
  <c r="G250" i="4"/>
  <c r="F250" i="4"/>
  <c r="G249" i="4"/>
  <c r="F249" i="4"/>
  <c r="G248" i="4"/>
  <c r="F248" i="4"/>
  <c r="G247" i="4"/>
  <c r="F247" i="4"/>
  <c r="G246" i="4"/>
  <c r="F246" i="4"/>
  <c r="H245" i="4"/>
  <c r="H246" i="4" s="1"/>
  <c r="H247" i="4" s="1"/>
  <c r="G245" i="4"/>
  <c r="F245" i="4"/>
  <c r="G244" i="4"/>
  <c r="F244" i="4"/>
  <c r="G243" i="4"/>
  <c r="F243" i="4"/>
  <c r="G242" i="4"/>
  <c r="F242" i="4"/>
  <c r="G241" i="4"/>
  <c r="F241" i="4"/>
  <c r="G240" i="4"/>
  <c r="F240" i="4"/>
  <c r="G239" i="4"/>
  <c r="F239" i="4"/>
  <c r="G238" i="4"/>
  <c r="F238" i="4"/>
  <c r="G237" i="4"/>
  <c r="F237" i="4"/>
  <c r="G236" i="4"/>
  <c r="F236" i="4"/>
  <c r="G235" i="4"/>
  <c r="F235" i="4"/>
  <c r="H234" i="4"/>
  <c r="H235" i="4" s="1"/>
  <c r="H236" i="4" s="1"/>
  <c r="H237" i="4" s="1"/>
  <c r="H238" i="4" s="1"/>
  <c r="G234" i="4"/>
  <c r="F234" i="4"/>
  <c r="G233" i="4"/>
  <c r="F233" i="4"/>
  <c r="G232" i="4"/>
  <c r="F232" i="4"/>
  <c r="G231" i="4"/>
  <c r="F231" i="4"/>
  <c r="G230" i="4"/>
  <c r="F230" i="4"/>
  <c r="G229" i="4"/>
  <c r="F229" i="4"/>
  <c r="G228" i="4"/>
  <c r="F228" i="4"/>
  <c r="G227" i="4"/>
  <c r="F227" i="4"/>
  <c r="G226" i="4"/>
  <c r="F226" i="4"/>
  <c r="G225" i="4"/>
  <c r="F225" i="4"/>
  <c r="G224" i="4"/>
  <c r="H224" i="4" s="1"/>
  <c r="H225" i="4" s="1"/>
  <c r="H226" i="4" s="1"/>
  <c r="H227" i="4" s="1"/>
  <c r="F224" i="4"/>
  <c r="H223" i="4"/>
  <c r="G223" i="4"/>
  <c r="F223" i="4"/>
  <c r="G222" i="4"/>
  <c r="F222" i="4"/>
  <c r="G221" i="4"/>
  <c r="F221" i="4"/>
  <c r="G220" i="4"/>
  <c r="F220" i="4"/>
  <c r="G219" i="4"/>
  <c r="F219" i="4"/>
  <c r="G218" i="4"/>
  <c r="F218" i="4"/>
  <c r="G217" i="4"/>
  <c r="F217" i="4"/>
  <c r="G216" i="4"/>
  <c r="F216" i="4"/>
  <c r="G215" i="4"/>
  <c r="H215" i="4" s="1"/>
  <c r="H216" i="4" s="1"/>
  <c r="F215" i="4"/>
  <c r="G214" i="4"/>
  <c r="F214" i="4"/>
  <c r="G213" i="4"/>
  <c r="H213" i="4" s="1"/>
  <c r="H214" i="4" s="1"/>
  <c r="F213" i="4"/>
  <c r="H212" i="4"/>
  <c r="G212" i="4"/>
  <c r="F212" i="4"/>
  <c r="G211" i="4"/>
  <c r="F211" i="4"/>
  <c r="G210" i="4"/>
  <c r="F210" i="4"/>
  <c r="G209" i="4"/>
  <c r="F209" i="4"/>
  <c r="G208" i="4"/>
  <c r="F208" i="4"/>
  <c r="G207" i="4"/>
  <c r="F207" i="4"/>
  <c r="G206" i="4"/>
  <c r="F206" i="4"/>
  <c r="G205" i="4"/>
  <c r="F205" i="4"/>
  <c r="G204" i="4"/>
  <c r="F204" i="4"/>
  <c r="G203" i="4"/>
  <c r="F203" i="4"/>
  <c r="G202" i="4"/>
  <c r="H202" i="4" s="1"/>
  <c r="H203" i="4" s="1"/>
  <c r="F202" i="4"/>
  <c r="H201" i="4"/>
  <c r="G201" i="4"/>
  <c r="F201" i="4"/>
  <c r="G200" i="4"/>
  <c r="F200" i="4"/>
  <c r="G199" i="4"/>
  <c r="F199" i="4"/>
  <c r="G198" i="4"/>
  <c r="F198" i="4"/>
  <c r="G197" i="4"/>
  <c r="F197" i="4"/>
  <c r="G196" i="4"/>
  <c r="F196" i="4"/>
  <c r="G195" i="4"/>
  <c r="F195" i="4"/>
  <c r="G194" i="4"/>
  <c r="F194" i="4"/>
  <c r="G193" i="4"/>
  <c r="F193" i="4"/>
  <c r="G192" i="4"/>
  <c r="F192" i="4"/>
  <c r="G191" i="4"/>
  <c r="H191" i="4" s="1"/>
  <c r="H192" i="4" s="1"/>
  <c r="F191" i="4"/>
  <c r="H190" i="4"/>
  <c r="G190" i="4"/>
  <c r="F190" i="4"/>
  <c r="G189" i="4"/>
  <c r="F189" i="4"/>
  <c r="G188" i="4"/>
  <c r="F188" i="4"/>
  <c r="G187" i="4"/>
  <c r="F187" i="4"/>
  <c r="G186" i="4"/>
  <c r="F186" i="4"/>
  <c r="G185" i="4"/>
  <c r="F185" i="4"/>
  <c r="G184" i="4"/>
  <c r="F184" i="4"/>
  <c r="G183" i="4"/>
  <c r="F183" i="4"/>
  <c r="G182" i="4"/>
  <c r="F182" i="4"/>
  <c r="G181" i="4"/>
  <c r="F181" i="4"/>
  <c r="G180" i="4"/>
  <c r="H180" i="4" s="1"/>
  <c r="H181" i="4" s="1"/>
  <c r="H182" i="4" s="1"/>
  <c r="H183" i="4" s="1"/>
  <c r="F180" i="4"/>
  <c r="H179" i="4"/>
  <c r="G179" i="4"/>
  <c r="F179" i="4"/>
  <c r="G178" i="4"/>
  <c r="F178" i="4"/>
  <c r="G177" i="4"/>
  <c r="F177" i="4"/>
  <c r="G176" i="4"/>
  <c r="F176" i="4"/>
  <c r="G175" i="4"/>
  <c r="F175" i="4"/>
  <c r="G174" i="4"/>
  <c r="F174" i="4"/>
  <c r="G173" i="4"/>
  <c r="F173" i="4"/>
  <c r="G172" i="4"/>
  <c r="F172" i="4"/>
  <c r="G171" i="4"/>
  <c r="F171" i="4"/>
  <c r="G170" i="4"/>
  <c r="F170" i="4"/>
  <c r="G169" i="4"/>
  <c r="F169" i="4"/>
  <c r="G168" i="4"/>
  <c r="H168" i="4" s="1"/>
  <c r="F168" i="4"/>
  <c r="G167" i="4"/>
  <c r="F167" i="4"/>
  <c r="G166" i="4"/>
  <c r="F166" i="4"/>
  <c r="G165" i="4"/>
  <c r="F165" i="4"/>
  <c r="G164" i="4"/>
  <c r="F164" i="4"/>
  <c r="G163" i="4"/>
  <c r="F163" i="4"/>
  <c r="G162" i="4"/>
  <c r="F162" i="4"/>
  <c r="G161" i="4"/>
  <c r="F161" i="4"/>
  <c r="G160" i="4"/>
  <c r="F160" i="4"/>
  <c r="G159" i="4"/>
  <c r="F159" i="4"/>
  <c r="G158" i="4"/>
  <c r="H158" i="4" s="1"/>
  <c r="H159" i="4" s="1"/>
  <c r="H160" i="4" s="1"/>
  <c r="H161" i="4" s="1"/>
  <c r="F158" i="4"/>
  <c r="H157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H147" i="4" s="1"/>
  <c r="H148" i="4" s="1"/>
  <c r="H149" i="4" s="1"/>
  <c r="H150" i="4" s="1"/>
  <c r="F147" i="4"/>
  <c r="H146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H136" i="4" s="1"/>
  <c r="H137" i="4" s="1"/>
  <c r="H138" i="4" s="1"/>
  <c r="H139" i="4" s="1"/>
  <c r="F136" i="4"/>
  <c r="H135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H125" i="4" s="1"/>
  <c r="H126" i="4" s="1"/>
  <c r="H127" i="4" s="1"/>
  <c r="H128" i="4" s="1"/>
  <c r="F125" i="4"/>
  <c r="H124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H114" i="4" s="1"/>
  <c r="H115" i="4" s="1"/>
  <c r="H116" i="4" s="1"/>
  <c r="H117" i="4" s="1"/>
  <c r="F114" i="4"/>
  <c r="H113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H103" i="4" s="1"/>
  <c r="H104" i="4" s="1"/>
  <c r="H105" i="4" s="1"/>
  <c r="H106" i="4" s="1"/>
  <c r="F103" i="4"/>
  <c r="H102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H92" i="4" s="1"/>
  <c r="H93" i="4" s="1"/>
  <c r="H94" i="4" s="1"/>
  <c r="H95" i="4" s="1"/>
  <c r="F92" i="4"/>
  <c r="H91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H81" i="4" s="1"/>
  <c r="H82" i="4" s="1"/>
  <c r="H83" i="4" s="1"/>
  <c r="H84" i="4" s="1"/>
  <c r="F81" i="4"/>
  <c r="H80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H70" i="4" s="1"/>
  <c r="H71" i="4" s="1"/>
  <c r="H72" i="4" s="1"/>
  <c r="H73" i="4" s="1"/>
  <c r="F70" i="4"/>
  <c r="H69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H59" i="4" s="1"/>
  <c r="H60" i="4" s="1"/>
  <c r="H61" i="4" s="1"/>
  <c r="H62" i="4" s="1"/>
  <c r="F59" i="4"/>
  <c r="H58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H47" i="4" s="1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H37" i="4" s="1"/>
  <c r="H38" i="4" s="1"/>
  <c r="H39" i="4" s="1"/>
  <c r="F37" i="4"/>
  <c r="G36" i="4"/>
  <c r="H36" i="4" s="1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H25" i="4" s="1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H17" i="4" s="1"/>
  <c r="F17" i="4"/>
  <c r="G16" i="4"/>
  <c r="F16" i="4"/>
  <c r="G15" i="4"/>
  <c r="H15" i="4" s="1"/>
  <c r="H16" i="4" s="1"/>
  <c r="F15" i="4"/>
  <c r="G14" i="4"/>
  <c r="H14" i="4" s="1"/>
  <c r="F14" i="4"/>
  <c r="G13" i="4"/>
  <c r="F13" i="4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H58" i="3" s="1"/>
  <c r="H59" i="3" s="1"/>
  <c r="H60" i="3" s="1"/>
  <c r="H61" i="3" s="1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H48" i="3" s="1"/>
  <c r="H49" i="3" s="1"/>
  <c r="F48" i="3"/>
  <c r="G47" i="3"/>
  <c r="H47" i="3" s="1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H36" i="3" s="1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H28" i="3" s="1"/>
  <c r="F28" i="3"/>
  <c r="G27" i="3"/>
  <c r="F27" i="3"/>
  <c r="G26" i="3"/>
  <c r="H26" i="3" s="1"/>
  <c r="H27" i="3" s="1"/>
  <c r="F26" i="3"/>
  <c r="G25" i="3"/>
  <c r="H25" i="3" s="1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H14" i="3" s="1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H4" i="3" s="1"/>
  <c r="H5" i="3" s="1"/>
  <c r="F4" i="3"/>
  <c r="G3" i="3"/>
  <c r="H3" i="3" s="1"/>
  <c r="F3" i="3"/>
  <c r="G2" i="3"/>
  <c r="F2" i="3"/>
  <c r="H4" i="4" l="1"/>
  <c r="H5" i="4" s="1"/>
  <c r="H6" i="4"/>
  <c r="H7" i="4" s="1"/>
  <c r="H8" i="4" s="1"/>
  <c r="H9" i="4" s="1"/>
  <c r="H10" i="4" s="1"/>
  <c r="H11" i="4" s="1"/>
  <c r="H12" i="4" s="1"/>
  <c r="H129" i="4"/>
  <c r="H248" i="4"/>
  <c r="H249" i="4" s="1"/>
  <c r="H298" i="4"/>
  <c r="H118" i="4"/>
  <c r="H119" i="4" s="1"/>
  <c r="H120" i="4" s="1"/>
  <c r="H121" i="4" s="1"/>
  <c r="H122" i="4" s="1"/>
  <c r="H195" i="4"/>
  <c r="H283" i="4"/>
  <c r="H130" i="4"/>
  <c r="H131" i="4" s="1"/>
  <c r="H132" i="4" s="1"/>
  <c r="H133" i="4" s="1"/>
  <c r="H184" i="4"/>
  <c r="H185" i="4" s="1"/>
  <c r="H186" i="4" s="1"/>
  <c r="H187" i="4" s="1"/>
  <c r="H188" i="4" s="1"/>
  <c r="H272" i="4"/>
  <c r="H273" i="4" s="1"/>
  <c r="H274" i="4" s="1"/>
  <c r="H275" i="4" s="1"/>
  <c r="H276" i="4" s="1"/>
  <c r="H26" i="4"/>
  <c r="H27" i="4" s="1"/>
  <c r="H28" i="4" s="1"/>
  <c r="H29" i="4" s="1"/>
  <c r="H30" i="4" s="1"/>
  <c r="H31" i="4" s="1"/>
  <c r="H32" i="4" s="1"/>
  <c r="H33" i="4" s="1"/>
  <c r="H34" i="4" s="1"/>
  <c r="H96" i="4"/>
  <c r="H169" i="4"/>
  <c r="H170" i="4" s="1"/>
  <c r="H171" i="4" s="1"/>
  <c r="H172" i="4" s="1"/>
  <c r="H173" i="4" s="1"/>
  <c r="H174" i="4" s="1"/>
  <c r="H175" i="4" s="1"/>
  <c r="H176" i="4" s="1"/>
  <c r="H177" i="4" s="1"/>
  <c r="H196" i="4"/>
  <c r="H197" i="4" s="1"/>
  <c r="H198" i="4" s="1"/>
  <c r="H199" i="4" s="1"/>
  <c r="H284" i="4"/>
  <c r="H285" i="4" s="1"/>
  <c r="H286" i="4" s="1"/>
  <c r="H287" i="4" s="1"/>
  <c r="H29" i="3"/>
  <c r="H30" i="3" s="1"/>
  <c r="H31" i="3" s="1"/>
  <c r="H32" i="3" s="1"/>
  <c r="H33" i="3" s="1"/>
  <c r="H34" i="3" s="1"/>
  <c r="H37" i="3"/>
  <c r="H38" i="3" s="1"/>
  <c r="H18" i="4"/>
  <c r="H85" i="4"/>
  <c r="H108" i="4"/>
  <c r="H109" i="4" s="1"/>
  <c r="H110" i="4" s="1"/>
  <c r="H111" i="4" s="1"/>
  <c r="H204" i="4"/>
  <c r="H205" i="4" s="1"/>
  <c r="H206" i="4" s="1"/>
  <c r="H207" i="4" s="1"/>
  <c r="H208" i="4" s="1"/>
  <c r="H209" i="4" s="1"/>
  <c r="H210" i="4" s="1"/>
  <c r="H250" i="4"/>
  <c r="H50" i="3"/>
  <c r="H51" i="3" s="1"/>
  <c r="H52" i="3" s="1"/>
  <c r="H53" i="3" s="1"/>
  <c r="H54" i="3" s="1"/>
  <c r="H55" i="3" s="1"/>
  <c r="H56" i="3" s="1"/>
  <c r="H62" i="3"/>
  <c r="H19" i="4"/>
  <c r="H74" i="4"/>
  <c r="H75" i="4" s="1"/>
  <c r="H76" i="4" s="1"/>
  <c r="H77" i="4" s="1"/>
  <c r="H78" i="4" s="1"/>
  <c r="H97" i="4"/>
  <c r="H98" i="4" s="1"/>
  <c r="H99" i="4" s="1"/>
  <c r="H100" i="4" s="1"/>
  <c r="H162" i="4"/>
  <c r="H193" i="4"/>
  <c r="H194" i="4" s="1"/>
  <c r="H239" i="4"/>
  <c r="H63" i="4"/>
  <c r="H64" i="4" s="1"/>
  <c r="H65" i="4" s="1"/>
  <c r="H66" i="4" s="1"/>
  <c r="H67" i="4" s="1"/>
  <c r="H86" i="4"/>
  <c r="H87" i="4" s="1"/>
  <c r="H88" i="4" s="1"/>
  <c r="H89" i="4" s="1"/>
  <c r="H151" i="4"/>
  <c r="H152" i="4" s="1"/>
  <c r="H153" i="4" s="1"/>
  <c r="H154" i="4" s="1"/>
  <c r="H155" i="4" s="1"/>
  <c r="H228" i="4"/>
  <c r="H229" i="4" s="1"/>
  <c r="H230" i="4" s="1"/>
  <c r="H231" i="4" s="1"/>
  <c r="H232" i="4" s="1"/>
  <c r="H251" i="4"/>
  <c r="H252" i="4" s="1"/>
  <c r="H253" i="4" s="1"/>
  <c r="H254" i="4" s="1"/>
  <c r="H270" i="4"/>
  <c r="H271" i="4" s="1"/>
  <c r="H107" i="4"/>
  <c r="H6" i="3"/>
  <c r="H7" i="3" s="1"/>
  <c r="H8" i="3" s="1"/>
  <c r="H9" i="3" s="1"/>
  <c r="H10" i="3" s="1"/>
  <c r="H11" i="3" s="1"/>
  <c r="H12" i="3" s="1"/>
  <c r="H15" i="3"/>
  <c r="H16" i="3" s="1"/>
  <c r="H17" i="3" s="1"/>
  <c r="H18" i="3" s="1"/>
  <c r="H19" i="3" s="1"/>
  <c r="H20" i="3" s="1"/>
  <c r="H21" i="3" s="1"/>
  <c r="H22" i="3" s="1"/>
  <c r="H23" i="3" s="1"/>
  <c r="H39" i="3"/>
  <c r="H40" i="3" s="1"/>
  <c r="H41" i="3" s="1"/>
  <c r="H42" i="3" s="1"/>
  <c r="H43" i="3" s="1"/>
  <c r="H44" i="3" s="1"/>
  <c r="H45" i="3" s="1"/>
  <c r="H63" i="3"/>
  <c r="H64" i="3" s="1"/>
  <c r="H65" i="3" s="1"/>
  <c r="H66" i="3" s="1"/>
  <c r="H67" i="3" s="1"/>
  <c r="H20" i="4"/>
  <c r="H21" i="4" s="1"/>
  <c r="H22" i="4" s="1"/>
  <c r="H23" i="4" s="1"/>
  <c r="H40" i="4"/>
  <c r="H41" i="4" s="1"/>
  <c r="H42" i="4" s="1"/>
  <c r="H43" i="4" s="1"/>
  <c r="H44" i="4" s="1"/>
  <c r="H45" i="4" s="1"/>
  <c r="H48" i="4"/>
  <c r="H49" i="4" s="1"/>
  <c r="H50" i="4" s="1"/>
  <c r="H51" i="4" s="1"/>
  <c r="H52" i="4" s="1"/>
  <c r="H53" i="4" s="1"/>
  <c r="H54" i="4" s="1"/>
  <c r="H55" i="4" s="1"/>
  <c r="H56" i="4" s="1"/>
  <c r="H140" i="4"/>
  <c r="H141" i="4" s="1"/>
  <c r="H142" i="4" s="1"/>
  <c r="H143" i="4" s="1"/>
  <c r="H144" i="4" s="1"/>
  <c r="H163" i="4"/>
  <c r="H164" i="4" s="1"/>
  <c r="H165" i="4" s="1"/>
  <c r="H166" i="4" s="1"/>
  <c r="H217" i="4"/>
  <c r="H218" i="4" s="1"/>
  <c r="H219" i="4" s="1"/>
  <c r="H220" i="4" s="1"/>
  <c r="H221" i="4" s="1"/>
  <c r="H240" i="4"/>
  <c r="H241" i="4" s="1"/>
  <c r="H242" i="4" s="1"/>
  <c r="H243" i="4" s="1"/>
  <c r="H259" i="4"/>
  <c r="H260" i="4" s="1"/>
  <c r="H261" i="4" s="1"/>
  <c r="H262" i="4" s="1"/>
  <c r="H263" i="4" s="1"/>
  <c r="H264" i="4" s="1"/>
  <c r="H265" i="4" s="1"/>
  <c r="H305" i="4"/>
  <c r="H306" i="4" s="1"/>
  <c r="H307" i="4" s="1"/>
  <c r="H308" i="4" s="1"/>
  <c r="H309" i="4" s="1"/>
  <c r="O68" i="2" l="1"/>
  <c r="M68" i="2"/>
  <c r="L68" i="2"/>
  <c r="G68" i="2"/>
  <c r="F68" i="2"/>
  <c r="O67" i="2"/>
  <c r="P67" i="2" s="1"/>
  <c r="M67" i="2"/>
  <c r="L67" i="2"/>
  <c r="G67" i="2"/>
  <c r="F67" i="2"/>
  <c r="O66" i="2"/>
  <c r="M66" i="2"/>
  <c r="L66" i="2"/>
  <c r="G66" i="2"/>
  <c r="H66" i="2" s="1"/>
  <c r="H67" i="2" s="1"/>
  <c r="F66" i="2"/>
  <c r="O65" i="2"/>
  <c r="M65" i="2"/>
  <c r="L65" i="2"/>
  <c r="G65" i="2"/>
  <c r="F65" i="2"/>
  <c r="O64" i="2"/>
  <c r="M64" i="2"/>
  <c r="L64" i="2"/>
  <c r="G64" i="2"/>
  <c r="F64" i="2"/>
  <c r="O63" i="2"/>
  <c r="M63" i="2"/>
  <c r="L63" i="2"/>
  <c r="G63" i="2"/>
  <c r="H63" i="2" s="1"/>
  <c r="H64" i="2" s="1"/>
  <c r="H65" i="2" s="1"/>
  <c r="F63" i="2"/>
  <c r="O62" i="2"/>
  <c r="M62" i="2"/>
  <c r="L62" i="2"/>
  <c r="G62" i="2"/>
  <c r="H62" i="2" s="1"/>
  <c r="F62" i="2"/>
  <c r="O61" i="2"/>
  <c r="M61" i="2"/>
  <c r="L61" i="2"/>
  <c r="G61" i="2"/>
  <c r="F61" i="2"/>
  <c r="O60" i="2"/>
  <c r="M60" i="2"/>
  <c r="L60" i="2"/>
  <c r="G60" i="2"/>
  <c r="H60" i="2" s="1"/>
  <c r="H61" i="2" s="1"/>
  <c r="F60" i="2"/>
  <c r="R59" i="2"/>
  <c r="O59" i="2"/>
  <c r="M59" i="2"/>
  <c r="L59" i="2"/>
  <c r="H59" i="2"/>
  <c r="G59" i="2"/>
  <c r="F59" i="2"/>
  <c r="O58" i="2"/>
  <c r="M58" i="2"/>
  <c r="L58" i="2"/>
  <c r="G58" i="2"/>
  <c r="F58" i="2"/>
  <c r="O57" i="2"/>
  <c r="M57" i="2"/>
  <c r="L57" i="2"/>
  <c r="G57" i="2"/>
  <c r="F57" i="2"/>
  <c r="O56" i="2"/>
  <c r="M56" i="2"/>
  <c r="L56" i="2"/>
  <c r="G56" i="2"/>
  <c r="F56" i="2"/>
  <c r="O55" i="2"/>
  <c r="M55" i="2"/>
  <c r="L55" i="2"/>
  <c r="G55" i="2"/>
  <c r="F55" i="2"/>
  <c r="O54" i="2"/>
  <c r="M54" i="2"/>
  <c r="L54" i="2"/>
  <c r="G54" i="2"/>
  <c r="F54" i="2"/>
  <c r="O53" i="2"/>
  <c r="M53" i="2"/>
  <c r="L53" i="2"/>
  <c r="G53" i="2"/>
  <c r="F53" i="2"/>
  <c r="O52" i="2"/>
  <c r="M52" i="2"/>
  <c r="L52" i="2"/>
  <c r="G52" i="2"/>
  <c r="F52" i="2"/>
  <c r="O51" i="2"/>
  <c r="M51" i="2"/>
  <c r="L51" i="2"/>
  <c r="G51" i="2"/>
  <c r="H51" i="2" s="1"/>
  <c r="F51" i="2"/>
  <c r="O50" i="2"/>
  <c r="M50" i="2"/>
  <c r="L50" i="2"/>
  <c r="G50" i="2"/>
  <c r="F50" i="2"/>
  <c r="O49" i="2"/>
  <c r="R49" i="2" s="1"/>
  <c r="M49" i="2"/>
  <c r="L49" i="2"/>
  <c r="G49" i="2"/>
  <c r="H49" i="2" s="1"/>
  <c r="H50" i="2" s="1"/>
  <c r="F49" i="2"/>
  <c r="R48" i="2"/>
  <c r="O48" i="2"/>
  <c r="P48" i="2" s="1"/>
  <c r="Q48" i="2" s="1"/>
  <c r="M48" i="2"/>
  <c r="L48" i="2"/>
  <c r="H48" i="2"/>
  <c r="G48" i="2"/>
  <c r="F48" i="2"/>
  <c r="O47" i="2"/>
  <c r="M47" i="2"/>
  <c r="L47" i="2"/>
  <c r="G47" i="2"/>
  <c r="F47" i="2"/>
  <c r="O46" i="2"/>
  <c r="M46" i="2"/>
  <c r="L46" i="2"/>
  <c r="G46" i="2"/>
  <c r="F46" i="2"/>
  <c r="O45" i="2"/>
  <c r="M45" i="2"/>
  <c r="L45" i="2"/>
  <c r="G45" i="2"/>
  <c r="F45" i="2"/>
  <c r="O44" i="2"/>
  <c r="M44" i="2"/>
  <c r="L44" i="2"/>
  <c r="G44" i="2"/>
  <c r="F44" i="2"/>
  <c r="O43" i="2"/>
  <c r="M43" i="2"/>
  <c r="L43" i="2"/>
  <c r="G43" i="2"/>
  <c r="F43" i="2"/>
  <c r="O42" i="2"/>
  <c r="M42" i="2"/>
  <c r="L42" i="2"/>
  <c r="G42" i="2"/>
  <c r="F42" i="2"/>
  <c r="O41" i="2"/>
  <c r="M41" i="2"/>
  <c r="L41" i="2"/>
  <c r="G41" i="2"/>
  <c r="F41" i="2"/>
  <c r="O40" i="2"/>
  <c r="M40" i="2"/>
  <c r="L40" i="2"/>
  <c r="G40" i="2"/>
  <c r="F40" i="2"/>
  <c r="P39" i="2"/>
  <c r="O39" i="2"/>
  <c r="M39" i="2"/>
  <c r="L39" i="2"/>
  <c r="G39" i="2"/>
  <c r="F39" i="2"/>
  <c r="O38" i="2"/>
  <c r="R38" i="2" s="1"/>
  <c r="M38" i="2"/>
  <c r="L38" i="2"/>
  <c r="G38" i="2"/>
  <c r="H38" i="2" s="1"/>
  <c r="F38" i="2"/>
  <c r="R37" i="2"/>
  <c r="O37" i="2"/>
  <c r="P37" i="2" s="1"/>
  <c r="Q37" i="2" s="1"/>
  <c r="M37" i="2"/>
  <c r="L37" i="2"/>
  <c r="H37" i="2"/>
  <c r="G37" i="2"/>
  <c r="F37" i="2"/>
  <c r="O36" i="2"/>
  <c r="M36" i="2"/>
  <c r="L36" i="2"/>
  <c r="G36" i="2"/>
  <c r="F36" i="2"/>
  <c r="O35" i="2"/>
  <c r="M35" i="2"/>
  <c r="L35" i="2"/>
  <c r="G35" i="2"/>
  <c r="F35" i="2"/>
  <c r="O34" i="2"/>
  <c r="P34" i="2" s="1"/>
  <c r="M34" i="2"/>
  <c r="L34" i="2"/>
  <c r="G34" i="2"/>
  <c r="F34" i="2"/>
  <c r="O33" i="2"/>
  <c r="M33" i="2"/>
  <c r="L33" i="2"/>
  <c r="G33" i="2"/>
  <c r="F33" i="2"/>
  <c r="O32" i="2"/>
  <c r="M32" i="2"/>
  <c r="L32" i="2"/>
  <c r="G32" i="2"/>
  <c r="F32" i="2"/>
  <c r="O31" i="2"/>
  <c r="M31" i="2"/>
  <c r="L31" i="2"/>
  <c r="G31" i="2"/>
  <c r="F31" i="2"/>
  <c r="O30" i="2"/>
  <c r="M30" i="2"/>
  <c r="L30" i="2"/>
  <c r="G30" i="2"/>
  <c r="F30" i="2"/>
  <c r="O29" i="2"/>
  <c r="M29" i="2"/>
  <c r="L29" i="2"/>
  <c r="G29" i="2"/>
  <c r="F29" i="2"/>
  <c r="O28" i="2"/>
  <c r="P35" i="2" s="1"/>
  <c r="M28" i="2"/>
  <c r="L28" i="2"/>
  <c r="G28" i="2"/>
  <c r="F28" i="2"/>
  <c r="O27" i="2"/>
  <c r="R27" i="2" s="1"/>
  <c r="M27" i="2"/>
  <c r="L27" i="2"/>
  <c r="G27" i="2"/>
  <c r="H27" i="2" s="1"/>
  <c r="H28" i="2" s="1"/>
  <c r="F27" i="2"/>
  <c r="R26" i="2"/>
  <c r="O26" i="2"/>
  <c r="P26" i="2" s="1"/>
  <c r="Q26" i="2" s="1"/>
  <c r="M26" i="2"/>
  <c r="L26" i="2"/>
  <c r="H26" i="2"/>
  <c r="G26" i="2"/>
  <c r="F26" i="2"/>
  <c r="O25" i="2"/>
  <c r="M25" i="2"/>
  <c r="L25" i="2"/>
  <c r="G25" i="2"/>
  <c r="F25" i="2"/>
  <c r="O24" i="2"/>
  <c r="M24" i="2"/>
  <c r="L24" i="2"/>
  <c r="G24" i="2"/>
  <c r="F24" i="2"/>
  <c r="O23" i="2"/>
  <c r="M23" i="2"/>
  <c r="L23" i="2"/>
  <c r="G23" i="2"/>
  <c r="F23" i="2"/>
  <c r="O22" i="2"/>
  <c r="M22" i="2"/>
  <c r="L22" i="2"/>
  <c r="G22" i="2"/>
  <c r="F22" i="2"/>
  <c r="O21" i="2"/>
  <c r="M21" i="2"/>
  <c r="L21" i="2"/>
  <c r="G21" i="2"/>
  <c r="F21" i="2"/>
  <c r="O20" i="2"/>
  <c r="M20" i="2"/>
  <c r="L20" i="2"/>
  <c r="G20" i="2"/>
  <c r="F20" i="2"/>
  <c r="O19" i="2"/>
  <c r="M19" i="2"/>
  <c r="L19" i="2"/>
  <c r="G19" i="2"/>
  <c r="F19" i="2"/>
  <c r="O18" i="2"/>
  <c r="M18" i="2"/>
  <c r="L18" i="2"/>
  <c r="G18" i="2"/>
  <c r="F18" i="2"/>
  <c r="O17" i="2"/>
  <c r="M17" i="2"/>
  <c r="L17" i="2"/>
  <c r="G17" i="2"/>
  <c r="H17" i="2" s="1"/>
  <c r="F17" i="2"/>
  <c r="O16" i="2"/>
  <c r="M16" i="2"/>
  <c r="L16" i="2"/>
  <c r="G16" i="2"/>
  <c r="F16" i="2"/>
  <c r="R15" i="2"/>
  <c r="O15" i="2"/>
  <c r="M15" i="2"/>
  <c r="L15" i="2"/>
  <c r="G15" i="2"/>
  <c r="H15" i="2" s="1"/>
  <c r="H16" i="2" s="1"/>
  <c r="F15" i="2"/>
  <c r="O14" i="2"/>
  <c r="M14" i="2"/>
  <c r="L14" i="2"/>
  <c r="G14" i="2"/>
  <c r="F14" i="2"/>
  <c r="O13" i="2"/>
  <c r="M13" i="2"/>
  <c r="L13" i="2"/>
  <c r="G13" i="2"/>
  <c r="F13" i="2"/>
  <c r="O12" i="2"/>
  <c r="P12" i="2" s="1"/>
  <c r="M12" i="2"/>
  <c r="L12" i="2"/>
  <c r="G12" i="2"/>
  <c r="F12" i="2"/>
  <c r="O11" i="2"/>
  <c r="P11" i="2" s="1"/>
  <c r="M11" i="2"/>
  <c r="L11" i="2"/>
  <c r="G11" i="2"/>
  <c r="F11" i="2"/>
  <c r="O10" i="2"/>
  <c r="M10" i="2"/>
  <c r="L10" i="2"/>
  <c r="G10" i="2"/>
  <c r="F10" i="2"/>
  <c r="O9" i="2"/>
  <c r="M9" i="2"/>
  <c r="L9" i="2"/>
  <c r="G9" i="2"/>
  <c r="F9" i="2"/>
  <c r="O8" i="2"/>
  <c r="M8" i="2"/>
  <c r="L8" i="2"/>
  <c r="G8" i="2"/>
  <c r="F8" i="2"/>
  <c r="O7" i="2"/>
  <c r="M7" i="2"/>
  <c r="L7" i="2"/>
  <c r="G7" i="2"/>
  <c r="H7" i="2" s="1"/>
  <c r="F7" i="2"/>
  <c r="O6" i="2"/>
  <c r="P13" i="2" s="1"/>
  <c r="M6" i="2"/>
  <c r="L6" i="2"/>
  <c r="G6" i="2"/>
  <c r="H6" i="2" s="1"/>
  <c r="F6" i="2"/>
  <c r="O5" i="2"/>
  <c r="M5" i="2"/>
  <c r="L5" i="2"/>
  <c r="G5" i="2"/>
  <c r="F5" i="2"/>
  <c r="R4" i="2"/>
  <c r="O4" i="2"/>
  <c r="M4" i="2"/>
  <c r="L4" i="2"/>
  <c r="G4" i="2"/>
  <c r="H4" i="2" s="1"/>
  <c r="H5" i="2" s="1"/>
  <c r="F4" i="2"/>
  <c r="O3" i="2"/>
  <c r="M3" i="2"/>
  <c r="L3" i="2"/>
  <c r="G3" i="2"/>
  <c r="F3" i="2"/>
  <c r="O310" i="1"/>
  <c r="M310" i="1"/>
  <c r="L310" i="1"/>
  <c r="G310" i="1"/>
  <c r="F310" i="1"/>
  <c r="O309" i="1"/>
  <c r="P309" i="1" s="1"/>
  <c r="M309" i="1"/>
  <c r="L309" i="1"/>
  <c r="G309" i="1"/>
  <c r="F309" i="1"/>
  <c r="O308" i="1"/>
  <c r="M308" i="1"/>
  <c r="L308" i="1"/>
  <c r="G308" i="1"/>
  <c r="F308" i="1"/>
  <c r="O307" i="1"/>
  <c r="M307" i="1"/>
  <c r="L307" i="1"/>
  <c r="G307" i="1"/>
  <c r="F307" i="1"/>
  <c r="O306" i="1"/>
  <c r="M306" i="1"/>
  <c r="L306" i="1"/>
  <c r="G306" i="1"/>
  <c r="F306" i="1"/>
  <c r="O305" i="1"/>
  <c r="M305" i="1"/>
  <c r="L305" i="1"/>
  <c r="G305" i="1"/>
  <c r="F305" i="1"/>
  <c r="O304" i="1"/>
  <c r="M304" i="1"/>
  <c r="L304" i="1"/>
  <c r="G304" i="1"/>
  <c r="F304" i="1"/>
  <c r="O303" i="1"/>
  <c r="P310" i="1" s="1"/>
  <c r="M303" i="1"/>
  <c r="L303" i="1"/>
  <c r="G303" i="1"/>
  <c r="H303" i="1" s="1"/>
  <c r="F303" i="1"/>
  <c r="O302" i="1"/>
  <c r="R302" i="1" s="1"/>
  <c r="M302" i="1"/>
  <c r="L302" i="1"/>
  <c r="G302" i="1"/>
  <c r="F302" i="1"/>
  <c r="R301" i="1"/>
  <c r="O301" i="1"/>
  <c r="M301" i="1"/>
  <c r="L301" i="1"/>
  <c r="G301" i="1"/>
  <c r="H301" i="1" s="1"/>
  <c r="H302" i="1" s="1"/>
  <c r="F301" i="1"/>
  <c r="O300" i="1"/>
  <c r="M300" i="1"/>
  <c r="L300" i="1"/>
  <c r="G300" i="1"/>
  <c r="F300" i="1"/>
  <c r="O299" i="1"/>
  <c r="M299" i="1"/>
  <c r="L299" i="1"/>
  <c r="G299" i="1"/>
  <c r="F299" i="1"/>
  <c r="O298" i="1"/>
  <c r="P298" i="1" s="1"/>
  <c r="M298" i="1"/>
  <c r="L298" i="1"/>
  <c r="G298" i="1"/>
  <c r="F298" i="1"/>
  <c r="O297" i="1"/>
  <c r="P297" i="1" s="1"/>
  <c r="M297" i="1"/>
  <c r="L297" i="1"/>
  <c r="G297" i="1"/>
  <c r="F297" i="1"/>
  <c r="O296" i="1"/>
  <c r="M296" i="1"/>
  <c r="L296" i="1"/>
  <c r="G296" i="1"/>
  <c r="F296" i="1"/>
  <c r="O295" i="1"/>
  <c r="M295" i="1"/>
  <c r="L295" i="1"/>
  <c r="G295" i="1"/>
  <c r="F295" i="1"/>
  <c r="O294" i="1"/>
  <c r="P294" i="1" s="1"/>
  <c r="M294" i="1"/>
  <c r="L294" i="1"/>
  <c r="G294" i="1"/>
  <c r="F294" i="1"/>
  <c r="O293" i="1"/>
  <c r="M293" i="1"/>
  <c r="L293" i="1"/>
  <c r="G293" i="1"/>
  <c r="F293" i="1"/>
  <c r="P292" i="1"/>
  <c r="O292" i="1"/>
  <c r="P299" i="1" s="1"/>
  <c r="M292" i="1"/>
  <c r="L292" i="1"/>
  <c r="G292" i="1"/>
  <c r="H292" i="1" s="1"/>
  <c r="H293" i="1" s="1"/>
  <c r="F292" i="1"/>
  <c r="O291" i="1"/>
  <c r="M291" i="1"/>
  <c r="L291" i="1"/>
  <c r="G291" i="1"/>
  <c r="F291" i="1"/>
  <c r="R290" i="1"/>
  <c r="O290" i="1"/>
  <c r="P290" i="1" s="1"/>
  <c r="Q290" i="1" s="1"/>
  <c r="M290" i="1"/>
  <c r="L290" i="1"/>
  <c r="G290" i="1"/>
  <c r="H290" i="1" s="1"/>
  <c r="H291" i="1" s="1"/>
  <c r="F290" i="1"/>
  <c r="O289" i="1"/>
  <c r="M289" i="1"/>
  <c r="L289" i="1"/>
  <c r="G289" i="1"/>
  <c r="F289" i="1"/>
  <c r="O288" i="1"/>
  <c r="M288" i="1"/>
  <c r="L288" i="1"/>
  <c r="G288" i="1"/>
  <c r="F288" i="1"/>
  <c r="O287" i="1"/>
  <c r="M287" i="1"/>
  <c r="L287" i="1"/>
  <c r="G287" i="1"/>
  <c r="F287" i="1"/>
  <c r="O286" i="1"/>
  <c r="M286" i="1"/>
  <c r="L286" i="1"/>
  <c r="G286" i="1"/>
  <c r="F286" i="1"/>
  <c r="O285" i="1"/>
  <c r="M285" i="1"/>
  <c r="L285" i="1"/>
  <c r="G285" i="1"/>
  <c r="F285" i="1"/>
  <c r="O284" i="1"/>
  <c r="M284" i="1"/>
  <c r="L284" i="1"/>
  <c r="G284" i="1"/>
  <c r="F284" i="1"/>
  <c r="O283" i="1"/>
  <c r="M283" i="1"/>
  <c r="L283" i="1"/>
  <c r="G283" i="1"/>
  <c r="F283" i="1"/>
  <c r="O282" i="1"/>
  <c r="M282" i="1"/>
  <c r="L282" i="1"/>
  <c r="G282" i="1"/>
  <c r="F282" i="1"/>
  <c r="O281" i="1"/>
  <c r="M281" i="1"/>
  <c r="L281" i="1"/>
  <c r="G281" i="1"/>
  <c r="F281" i="1"/>
  <c r="P280" i="1"/>
  <c r="Q280" i="1" s="1"/>
  <c r="O280" i="1"/>
  <c r="M280" i="1"/>
  <c r="L280" i="1"/>
  <c r="G280" i="1"/>
  <c r="F280" i="1"/>
  <c r="R279" i="1"/>
  <c r="O279" i="1"/>
  <c r="P279" i="1" s="1"/>
  <c r="Q279" i="1" s="1"/>
  <c r="M279" i="1"/>
  <c r="L279" i="1"/>
  <c r="G279" i="1"/>
  <c r="H279" i="1" s="1"/>
  <c r="H280" i="1" s="1"/>
  <c r="F279" i="1"/>
  <c r="P278" i="1"/>
  <c r="O278" i="1"/>
  <c r="M278" i="1"/>
  <c r="L278" i="1"/>
  <c r="G278" i="1"/>
  <c r="F278" i="1"/>
  <c r="O277" i="1"/>
  <c r="M277" i="1"/>
  <c r="L277" i="1"/>
  <c r="G277" i="1"/>
  <c r="F277" i="1"/>
  <c r="O276" i="1"/>
  <c r="M276" i="1"/>
  <c r="L276" i="1"/>
  <c r="G276" i="1"/>
  <c r="F276" i="1"/>
  <c r="O275" i="1"/>
  <c r="M275" i="1"/>
  <c r="L275" i="1"/>
  <c r="G275" i="1"/>
  <c r="F275" i="1"/>
  <c r="O274" i="1"/>
  <c r="M274" i="1"/>
  <c r="L274" i="1"/>
  <c r="G274" i="1"/>
  <c r="H274" i="1" s="1"/>
  <c r="F274" i="1"/>
  <c r="O273" i="1"/>
  <c r="M273" i="1"/>
  <c r="L273" i="1"/>
  <c r="H273" i="1"/>
  <c r="G273" i="1"/>
  <c r="F273" i="1"/>
  <c r="O272" i="1"/>
  <c r="M272" i="1"/>
  <c r="L272" i="1"/>
  <c r="G272" i="1"/>
  <c r="H272" i="1" s="1"/>
  <c r="F272" i="1"/>
  <c r="O271" i="1"/>
  <c r="M271" i="1"/>
  <c r="L271" i="1"/>
  <c r="G271" i="1"/>
  <c r="F271" i="1"/>
  <c r="O270" i="1"/>
  <c r="M270" i="1"/>
  <c r="L270" i="1"/>
  <c r="G270" i="1"/>
  <c r="H270" i="1" s="1"/>
  <c r="H271" i="1" s="1"/>
  <c r="F270" i="1"/>
  <c r="O269" i="1"/>
  <c r="M269" i="1"/>
  <c r="L269" i="1"/>
  <c r="H269" i="1"/>
  <c r="G269" i="1"/>
  <c r="F269" i="1"/>
  <c r="R268" i="1"/>
  <c r="O268" i="1"/>
  <c r="M268" i="1"/>
  <c r="L268" i="1"/>
  <c r="H268" i="1"/>
  <c r="G268" i="1"/>
  <c r="F268" i="1"/>
  <c r="O267" i="1"/>
  <c r="M267" i="1"/>
  <c r="L267" i="1"/>
  <c r="G267" i="1"/>
  <c r="F267" i="1"/>
  <c r="O266" i="1"/>
  <c r="M266" i="1"/>
  <c r="L266" i="1"/>
  <c r="G266" i="1"/>
  <c r="F266" i="1"/>
  <c r="O265" i="1"/>
  <c r="M265" i="1"/>
  <c r="L265" i="1"/>
  <c r="G265" i="1"/>
  <c r="F265" i="1"/>
  <c r="O264" i="1"/>
  <c r="M264" i="1"/>
  <c r="L264" i="1"/>
  <c r="G264" i="1"/>
  <c r="F264" i="1"/>
  <c r="O263" i="1"/>
  <c r="M263" i="1"/>
  <c r="L263" i="1"/>
  <c r="G263" i="1"/>
  <c r="F263" i="1"/>
  <c r="O262" i="1"/>
  <c r="M262" i="1"/>
  <c r="L262" i="1"/>
  <c r="G262" i="1"/>
  <c r="F262" i="1"/>
  <c r="O261" i="1"/>
  <c r="M261" i="1"/>
  <c r="L261" i="1"/>
  <c r="G261" i="1"/>
  <c r="F261" i="1"/>
  <c r="O260" i="1"/>
  <c r="M260" i="1"/>
  <c r="L260" i="1"/>
  <c r="G260" i="1"/>
  <c r="F260" i="1"/>
  <c r="O259" i="1"/>
  <c r="M259" i="1"/>
  <c r="L259" i="1"/>
  <c r="G259" i="1"/>
  <c r="F259" i="1"/>
  <c r="O258" i="1"/>
  <c r="M258" i="1"/>
  <c r="L258" i="1"/>
  <c r="G258" i="1"/>
  <c r="H258" i="1" s="1"/>
  <c r="F258" i="1"/>
  <c r="R257" i="1"/>
  <c r="O257" i="1"/>
  <c r="M257" i="1"/>
  <c r="L257" i="1"/>
  <c r="H257" i="1"/>
  <c r="G257" i="1"/>
  <c r="F257" i="1"/>
  <c r="O256" i="1"/>
  <c r="M256" i="1"/>
  <c r="L256" i="1"/>
  <c r="G256" i="1"/>
  <c r="F256" i="1"/>
  <c r="O255" i="1"/>
  <c r="M255" i="1"/>
  <c r="L255" i="1"/>
  <c r="G255" i="1"/>
  <c r="F255" i="1"/>
  <c r="O254" i="1"/>
  <c r="M254" i="1"/>
  <c r="L254" i="1"/>
  <c r="G254" i="1"/>
  <c r="F254" i="1"/>
  <c r="O253" i="1"/>
  <c r="M253" i="1"/>
  <c r="L253" i="1"/>
  <c r="G253" i="1"/>
  <c r="F253" i="1"/>
  <c r="O252" i="1"/>
  <c r="M252" i="1"/>
  <c r="L252" i="1"/>
  <c r="G252" i="1"/>
  <c r="F252" i="1"/>
  <c r="O251" i="1"/>
  <c r="P251" i="1" s="1"/>
  <c r="M251" i="1"/>
  <c r="L251" i="1"/>
  <c r="G251" i="1"/>
  <c r="F251" i="1"/>
  <c r="O250" i="1"/>
  <c r="M250" i="1"/>
  <c r="L250" i="1"/>
  <c r="G250" i="1"/>
  <c r="F250" i="1"/>
  <c r="O249" i="1"/>
  <c r="M249" i="1"/>
  <c r="L249" i="1"/>
  <c r="G249" i="1"/>
  <c r="F249" i="1"/>
  <c r="P248" i="1"/>
  <c r="O248" i="1"/>
  <c r="P245" i="1" s="1"/>
  <c r="M248" i="1"/>
  <c r="L248" i="1"/>
  <c r="G248" i="1"/>
  <c r="F248" i="1"/>
  <c r="O247" i="1"/>
  <c r="R247" i="1" s="1"/>
  <c r="M247" i="1"/>
  <c r="L247" i="1"/>
  <c r="G247" i="1"/>
  <c r="H247" i="1" s="1"/>
  <c r="F247" i="1"/>
  <c r="R246" i="1"/>
  <c r="O246" i="1"/>
  <c r="M246" i="1"/>
  <c r="L246" i="1"/>
  <c r="H246" i="1"/>
  <c r="G246" i="1"/>
  <c r="F246" i="1"/>
  <c r="O245" i="1"/>
  <c r="M245" i="1"/>
  <c r="L245" i="1"/>
  <c r="G245" i="1"/>
  <c r="F245" i="1"/>
  <c r="O244" i="1"/>
  <c r="M244" i="1"/>
  <c r="L244" i="1"/>
  <c r="G244" i="1"/>
  <c r="F244" i="1"/>
  <c r="O243" i="1"/>
  <c r="M243" i="1"/>
  <c r="L243" i="1"/>
  <c r="G243" i="1"/>
  <c r="F243" i="1"/>
  <c r="O242" i="1"/>
  <c r="M242" i="1"/>
  <c r="L242" i="1"/>
  <c r="G242" i="1"/>
  <c r="F242" i="1"/>
  <c r="O241" i="1"/>
  <c r="M241" i="1"/>
  <c r="L241" i="1"/>
  <c r="G241" i="1"/>
  <c r="F241" i="1"/>
  <c r="O240" i="1"/>
  <c r="M240" i="1"/>
  <c r="L240" i="1"/>
  <c r="G240" i="1"/>
  <c r="F240" i="1"/>
  <c r="O239" i="1"/>
  <c r="M239" i="1"/>
  <c r="L239" i="1"/>
  <c r="G239" i="1"/>
  <c r="F239" i="1"/>
  <c r="O238" i="1"/>
  <c r="M238" i="1"/>
  <c r="L238" i="1"/>
  <c r="G238" i="1"/>
  <c r="F238" i="1"/>
  <c r="O237" i="1"/>
  <c r="M237" i="1"/>
  <c r="L237" i="1"/>
  <c r="G237" i="1"/>
  <c r="F237" i="1"/>
  <c r="O236" i="1"/>
  <c r="R236" i="1" s="1"/>
  <c r="M236" i="1"/>
  <c r="L236" i="1"/>
  <c r="G236" i="1"/>
  <c r="H236" i="1" s="1"/>
  <c r="H237" i="1" s="1"/>
  <c r="H238" i="1" s="1"/>
  <c r="F236" i="1"/>
  <c r="R235" i="1"/>
  <c r="O235" i="1"/>
  <c r="M235" i="1"/>
  <c r="L235" i="1"/>
  <c r="H235" i="1"/>
  <c r="G235" i="1"/>
  <c r="F235" i="1"/>
  <c r="O234" i="1"/>
  <c r="M234" i="1"/>
  <c r="L234" i="1"/>
  <c r="G234" i="1"/>
  <c r="F234" i="1"/>
  <c r="P233" i="1"/>
  <c r="O233" i="1"/>
  <c r="M233" i="1"/>
  <c r="L233" i="1"/>
  <c r="G233" i="1"/>
  <c r="F233" i="1"/>
  <c r="O232" i="1"/>
  <c r="P232" i="1" s="1"/>
  <c r="M232" i="1"/>
  <c r="L232" i="1"/>
  <c r="G232" i="1"/>
  <c r="F232" i="1"/>
  <c r="O231" i="1"/>
  <c r="M231" i="1"/>
  <c r="L231" i="1"/>
  <c r="G231" i="1"/>
  <c r="F231" i="1"/>
  <c r="O230" i="1"/>
  <c r="M230" i="1"/>
  <c r="L230" i="1"/>
  <c r="G230" i="1"/>
  <c r="F230" i="1"/>
  <c r="O229" i="1"/>
  <c r="M229" i="1"/>
  <c r="L229" i="1"/>
  <c r="G229" i="1"/>
  <c r="F229" i="1"/>
  <c r="O228" i="1"/>
  <c r="M228" i="1"/>
  <c r="L228" i="1"/>
  <c r="G228" i="1"/>
  <c r="F228" i="1"/>
  <c r="O227" i="1"/>
  <c r="M227" i="1"/>
  <c r="L227" i="1"/>
  <c r="G227" i="1"/>
  <c r="F227" i="1"/>
  <c r="O226" i="1"/>
  <c r="R226" i="1" s="1"/>
  <c r="M226" i="1"/>
  <c r="L226" i="1"/>
  <c r="G226" i="1"/>
  <c r="H226" i="1" s="1"/>
  <c r="H227" i="1" s="1"/>
  <c r="F226" i="1"/>
  <c r="P225" i="1"/>
  <c r="O225" i="1"/>
  <c r="R225" i="1" s="1"/>
  <c r="M225" i="1"/>
  <c r="L225" i="1"/>
  <c r="G225" i="1"/>
  <c r="H225" i="1" s="1"/>
  <c r="F225" i="1"/>
  <c r="R224" i="1"/>
  <c r="Q224" i="1"/>
  <c r="Q225" i="1" s="1"/>
  <c r="O224" i="1"/>
  <c r="P224" i="1" s="1"/>
  <c r="M224" i="1"/>
  <c r="L224" i="1"/>
  <c r="H224" i="1"/>
  <c r="G224" i="1"/>
  <c r="F224" i="1"/>
  <c r="O223" i="1"/>
  <c r="M223" i="1"/>
  <c r="L223" i="1"/>
  <c r="G223" i="1"/>
  <c r="F223" i="1"/>
  <c r="O222" i="1"/>
  <c r="M222" i="1"/>
  <c r="L222" i="1"/>
  <c r="G222" i="1"/>
  <c r="F222" i="1"/>
  <c r="O221" i="1"/>
  <c r="M221" i="1"/>
  <c r="L221" i="1"/>
  <c r="G221" i="1"/>
  <c r="F221" i="1"/>
  <c r="O220" i="1"/>
  <c r="M220" i="1"/>
  <c r="L220" i="1"/>
  <c r="G220" i="1"/>
  <c r="F220" i="1"/>
  <c r="O219" i="1"/>
  <c r="M219" i="1"/>
  <c r="L219" i="1"/>
  <c r="G219" i="1"/>
  <c r="F219" i="1"/>
  <c r="O218" i="1"/>
  <c r="M218" i="1"/>
  <c r="L218" i="1"/>
  <c r="G218" i="1"/>
  <c r="F218" i="1"/>
  <c r="O217" i="1"/>
  <c r="M217" i="1"/>
  <c r="L217" i="1"/>
  <c r="G217" i="1"/>
  <c r="H217" i="1" s="1"/>
  <c r="H218" i="1" s="1"/>
  <c r="F217" i="1"/>
  <c r="O216" i="1"/>
  <c r="M216" i="1"/>
  <c r="L216" i="1"/>
  <c r="G216" i="1"/>
  <c r="F216" i="1"/>
  <c r="O215" i="1"/>
  <c r="M215" i="1"/>
  <c r="L215" i="1"/>
  <c r="G215" i="1"/>
  <c r="H215" i="1" s="1"/>
  <c r="H216" i="1" s="1"/>
  <c r="F215" i="1"/>
  <c r="O214" i="1"/>
  <c r="M214" i="1"/>
  <c r="L214" i="1"/>
  <c r="G214" i="1"/>
  <c r="H214" i="1" s="1"/>
  <c r="F214" i="1"/>
  <c r="R213" i="1"/>
  <c r="O213" i="1"/>
  <c r="M213" i="1"/>
  <c r="L213" i="1"/>
  <c r="H213" i="1"/>
  <c r="G213" i="1"/>
  <c r="F213" i="1"/>
  <c r="O212" i="1"/>
  <c r="M212" i="1"/>
  <c r="L212" i="1"/>
  <c r="G212" i="1"/>
  <c r="F212" i="1"/>
  <c r="P211" i="1"/>
  <c r="O211" i="1"/>
  <c r="M211" i="1"/>
  <c r="L211" i="1"/>
  <c r="G211" i="1"/>
  <c r="F211" i="1"/>
  <c r="O210" i="1"/>
  <c r="P210" i="1" s="1"/>
  <c r="M210" i="1"/>
  <c r="L210" i="1"/>
  <c r="G210" i="1"/>
  <c r="F210" i="1"/>
  <c r="O209" i="1"/>
  <c r="M209" i="1"/>
  <c r="L209" i="1"/>
  <c r="G209" i="1"/>
  <c r="F209" i="1"/>
  <c r="O208" i="1"/>
  <c r="M208" i="1"/>
  <c r="L208" i="1"/>
  <c r="G208" i="1"/>
  <c r="F208" i="1"/>
  <c r="O207" i="1"/>
  <c r="M207" i="1"/>
  <c r="L207" i="1"/>
  <c r="G207" i="1"/>
  <c r="F207" i="1"/>
  <c r="O206" i="1"/>
  <c r="M206" i="1"/>
  <c r="L206" i="1"/>
  <c r="G206" i="1"/>
  <c r="H206" i="1" s="1"/>
  <c r="H207" i="1" s="1"/>
  <c r="H208" i="1" s="1"/>
  <c r="F206" i="1"/>
  <c r="O205" i="1"/>
  <c r="M205" i="1"/>
  <c r="L205" i="1"/>
  <c r="G205" i="1"/>
  <c r="F205" i="1"/>
  <c r="O204" i="1"/>
  <c r="M204" i="1"/>
  <c r="L204" i="1"/>
  <c r="G204" i="1"/>
  <c r="F204" i="1"/>
  <c r="P203" i="1"/>
  <c r="O203" i="1"/>
  <c r="M203" i="1"/>
  <c r="L203" i="1"/>
  <c r="G203" i="1"/>
  <c r="H203" i="1" s="1"/>
  <c r="H204" i="1" s="1"/>
  <c r="H205" i="1" s="1"/>
  <c r="F203" i="1"/>
  <c r="R202" i="1"/>
  <c r="O202" i="1"/>
  <c r="P202" i="1" s="1"/>
  <c r="Q202" i="1" s="1"/>
  <c r="M202" i="1"/>
  <c r="L202" i="1"/>
  <c r="H202" i="1"/>
  <c r="G202" i="1"/>
  <c r="F202" i="1"/>
  <c r="P201" i="1"/>
  <c r="O201" i="1"/>
  <c r="M201" i="1"/>
  <c r="L201" i="1"/>
  <c r="G201" i="1"/>
  <c r="F201" i="1"/>
  <c r="O200" i="1"/>
  <c r="M200" i="1"/>
  <c r="L200" i="1"/>
  <c r="G200" i="1"/>
  <c r="F200" i="1"/>
  <c r="O199" i="1"/>
  <c r="M199" i="1"/>
  <c r="L199" i="1"/>
  <c r="G199" i="1"/>
  <c r="F199" i="1"/>
  <c r="O198" i="1"/>
  <c r="M198" i="1"/>
  <c r="L198" i="1"/>
  <c r="G198" i="1"/>
  <c r="F198" i="1"/>
  <c r="O197" i="1"/>
  <c r="M197" i="1"/>
  <c r="L197" i="1"/>
  <c r="G197" i="1"/>
  <c r="F197" i="1"/>
  <c r="O196" i="1"/>
  <c r="M196" i="1"/>
  <c r="L196" i="1"/>
  <c r="G196" i="1"/>
  <c r="F196" i="1"/>
  <c r="O195" i="1"/>
  <c r="M195" i="1"/>
  <c r="L195" i="1"/>
  <c r="G195" i="1"/>
  <c r="F195" i="1"/>
  <c r="O194" i="1"/>
  <c r="M194" i="1"/>
  <c r="L194" i="1"/>
  <c r="G194" i="1"/>
  <c r="F194" i="1"/>
  <c r="O193" i="1"/>
  <c r="M193" i="1"/>
  <c r="L193" i="1"/>
  <c r="G193" i="1"/>
  <c r="F193" i="1"/>
  <c r="O192" i="1"/>
  <c r="M192" i="1"/>
  <c r="L192" i="1"/>
  <c r="G192" i="1"/>
  <c r="F192" i="1"/>
  <c r="R191" i="1"/>
  <c r="P191" i="1"/>
  <c r="Q191" i="1" s="1"/>
  <c r="O191" i="1"/>
  <c r="M191" i="1"/>
  <c r="L191" i="1"/>
  <c r="G191" i="1"/>
  <c r="H191" i="1" s="1"/>
  <c r="F191" i="1"/>
  <c r="O190" i="1"/>
  <c r="M190" i="1"/>
  <c r="L190" i="1"/>
  <c r="G190" i="1"/>
  <c r="F190" i="1"/>
  <c r="O189" i="1"/>
  <c r="M189" i="1"/>
  <c r="L189" i="1"/>
  <c r="G189" i="1"/>
  <c r="F189" i="1"/>
  <c r="P188" i="1"/>
  <c r="O188" i="1"/>
  <c r="M188" i="1"/>
  <c r="L188" i="1"/>
  <c r="G188" i="1"/>
  <c r="F188" i="1"/>
  <c r="O187" i="1"/>
  <c r="M187" i="1"/>
  <c r="L187" i="1"/>
  <c r="G187" i="1"/>
  <c r="F187" i="1"/>
  <c r="P186" i="1"/>
  <c r="O186" i="1"/>
  <c r="M186" i="1"/>
  <c r="L186" i="1"/>
  <c r="G186" i="1"/>
  <c r="F186" i="1"/>
  <c r="O185" i="1"/>
  <c r="M185" i="1"/>
  <c r="L185" i="1"/>
  <c r="G185" i="1"/>
  <c r="F185" i="1"/>
  <c r="O184" i="1"/>
  <c r="M184" i="1"/>
  <c r="L184" i="1"/>
  <c r="G184" i="1"/>
  <c r="F184" i="1"/>
  <c r="O183" i="1"/>
  <c r="M183" i="1"/>
  <c r="L183" i="1"/>
  <c r="G183" i="1"/>
  <c r="F183" i="1"/>
  <c r="O182" i="1"/>
  <c r="P182" i="1" s="1"/>
  <c r="M182" i="1"/>
  <c r="L182" i="1"/>
  <c r="H182" i="1"/>
  <c r="G182" i="1"/>
  <c r="F182" i="1"/>
  <c r="O181" i="1"/>
  <c r="M181" i="1"/>
  <c r="L181" i="1"/>
  <c r="G181" i="1"/>
  <c r="F181" i="1"/>
  <c r="P180" i="1"/>
  <c r="Q180" i="1" s="1"/>
  <c r="O180" i="1"/>
  <c r="R180" i="1" s="1"/>
  <c r="M180" i="1"/>
  <c r="L180" i="1"/>
  <c r="G180" i="1"/>
  <c r="H180" i="1" s="1"/>
  <c r="H181" i="1" s="1"/>
  <c r="F180" i="1"/>
  <c r="O179" i="1"/>
  <c r="P179" i="1" s="1"/>
  <c r="M179" i="1"/>
  <c r="L179" i="1"/>
  <c r="G179" i="1"/>
  <c r="F179" i="1"/>
  <c r="O178" i="1"/>
  <c r="M178" i="1"/>
  <c r="L178" i="1"/>
  <c r="G178" i="1"/>
  <c r="F178" i="1"/>
  <c r="P177" i="1"/>
  <c r="O177" i="1"/>
  <c r="M177" i="1"/>
  <c r="L177" i="1"/>
  <c r="G177" i="1"/>
  <c r="F177" i="1"/>
  <c r="O176" i="1"/>
  <c r="M176" i="1"/>
  <c r="L176" i="1"/>
  <c r="G176" i="1"/>
  <c r="F176" i="1"/>
  <c r="P175" i="1"/>
  <c r="O175" i="1"/>
  <c r="M175" i="1"/>
  <c r="L175" i="1"/>
  <c r="G175" i="1"/>
  <c r="F175" i="1"/>
  <c r="O174" i="1"/>
  <c r="M174" i="1"/>
  <c r="L174" i="1"/>
  <c r="G174" i="1"/>
  <c r="F174" i="1"/>
  <c r="O173" i="1"/>
  <c r="M173" i="1"/>
  <c r="L173" i="1"/>
  <c r="G173" i="1"/>
  <c r="F173" i="1"/>
  <c r="O172" i="1"/>
  <c r="M172" i="1"/>
  <c r="L172" i="1"/>
  <c r="G172" i="1"/>
  <c r="F172" i="1"/>
  <c r="O171" i="1"/>
  <c r="P171" i="1" s="1"/>
  <c r="M171" i="1"/>
  <c r="L171" i="1"/>
  <c r="H171" i="1"/>
  <c r="G171" i="1"/>
  <c r="F171" i="1"/>
  <c r="O170" i="1"/>
  <c r="M170" i="1"/>
  <c r="L170" i="1"/>
  <c r="G170" i="1"/>
  <c r="F170" i="1"/>
  <c r="P169" i="1"/>
  <c r="Q169" i="1" s="1"/>
  <c r="O169" i="1"/>
  <c r="R169" i="1" s="1"/>
  <c r="M169" i="1"/>
  <c r="L169" i="1"/>
  <c r="G169" i="1"/>
  <c r="H169" i="1" s="1"/>
  <c r="H170" i="1" s="1"/>
  <c r="F169" i="1"/>
  <c r="O168" i="1"/>
  <c r="P168" i="1" s="1"/>
  <c r="M168" i="1"/>
  <c r="L168" i="1"/>
  <c r="G168" i="1"/>
  <c r="F168" i="1"/>
  <c r="O167" i="1"/>
  <c r="M167" i="1"/>
  <c r="L167" i="1"/>
  <c r="G167" i="1"/>
  <c r="F167" i="1"/>
  <c r="P166" i="1"/>
  <c r="O166" i="1"/>
  <c r="M166" i="1"/>
  <c r="L166" i="1"/>
  <c r="G166" i="1"/>
  <c r="F166" i="1"/>
  <c r="O165" i="1"/>
  <c r="M165" i="1"/>
  <c r="L165" i="1"/>
  <c r="G165" i="1"/>
  <c r="F165" i="1"/>
  <c r="P164" i="1"/>
  <c r="O164" i="1"/>
  <c r="M164" i="1"/>
  <c r="L164" i="1"/>
  <c r="G164" i="1"/>
  <c r="F164" i="1"/>
  <c r="O163" i="1"/>
  <c r="M163" i="1"/>
  <c r="L163" i="1"/>
  <c r="G163" i="1"/>
  <c r="F163" i="1"/>
  <c r="O162" i="1"/>
  <c r="M162" i="1"/>
  <c r="L162" i="1"/>
  <c r="G162" i="1"/>
  <c r="F162" i="1"/>
  <c r="O161" i="1"/>
  <c r="M161" i="1"/>
  <c r="L161" i="1"/>
  <c r="G161" i="1"/>
  <c r="F161" i="1"/>
  <c r="O160" i="1"/>
  <c r="M160" i="1"/>
  <c r="L160" i="1"/>
  <c r="H160" i="1"/>
  <c r="G160" i="1"/>
  <c r="F160" i="1"/>
  <c r="O159" i="1"/>
  <c r="M159" i="1"/>
  <c r="L159" i="1"/>
  <c r="G159" i="1"/>
  <c r="F159" i="1"/>
  <c r="P158" i="1"/>
  <c r="Q158" i="1" s="1"/>
  <c r="O158" i="1"/>
  <c r="R158" i="1" s="1"/>
  <c r="M158" i="1"/>
  <c r="L158" i="1"/>
  <c r="G158" i="1"/>
  <c r="H158" i="1" s="1"/>
  <c r="H159" i="1" s="1"/>
  <c r="F158" i="1"/>
  <c r="O157" i="1"/>
  <c r="P157" i="1" s="1"/>
  <c r="M157" i="1"/>
  <c r="L157" i="1"/>
  <c r="G157" i="1"/>
  <c r="F157" i="1"/>
  <c r="O156" i="1"/>
  <c r="M156" i="1"/>
  <c r="L156" i="1"/>
  <c r="G156" i="1"/>
  <c r="F156" i="1"/>
  <c r="O155" i="1"/>
  <c r="M155" i="1"/>
  <c r="L155" i="1"/>
  <c r="G155" i="1"/>
  <c r="F155" i="1"/>
  <c r="O154" i="1"/>
  <c r="M154" i="1"/>
  <c r="L154" i="1"/>
  <c r="G154" i="1"/>
  <c r="F154" i="1"/>
  <c r="O153" i="1"/>
  <c r="M153" i="1"/>
  <c r="L153" i="1"/>
  <c r="G153" i="1"/>
  <c r="F153" i="1"/>
  <c r="O152" i="1"/>
  <c r="M152" i="1"/>
  <c r="L152" i="1"/>
  <c r="G152" i="1"/>
  <c r="F152" i="1"/>
  <c r="O151" i="1"/>
  <c r="M151" i="1"/>
  <c r="L151" i="1"/>
  <c r="G151" i="1"/>
  <c r="F151" i="1"/>
  <c r="O150" i="1"/>
  <c r="M150" i="1"/>
  <c r="L150" i="1"/>
  <c r="G150" i="1"/>
  <c r="F150" i="1"/>
  <c r="O149" i="1"/>
  <c r="M149" i="1"/>
  <c r="L149" i="1"/>
  <c r="H149" i="1"/>
  <c r="G149" i="1"/>
  <c r="F149" i="1"/>
  <c r="O148" i="1"/>
  <c r="P150" i="1" s="1"/>
  <c r="M148" i="1"/>
  <c r="L148" i="1"/>
  <c r="G148" i="1"/>
  <c r="F148" i="1"/>
  <c r="O147" i="1"/>
  <c r="R147" i="1" s="1"/>
  <c r="M147" i="1"/>
  <c r="L147" i="1"/>
  <c r="G147" i="1"/>
  <c r="H147" i="1" s="1"/>
  <c r="H148" i="1" s="1"/>
  <c r="F147" i="1"/>
  <c r="O146" i="1"/>
  <c r="M146" i="1"/>
  <c r="L146" i="1"/>
  <c r="G146" i="1"/>
  <c r="F146" i="1"/>
  <c r="O145" i="1"/>
  <c r="M145" i="1"/>
  <c r="L145" i="1"/>
  <c r="G145" i="1"/>
  <c r="F145" i="1"/>
  <c r="O144" i="1"/>
  <c r="M144" i="1"/>
  <c r="L144" i="1"/>
  <c r="G144" i="1"/>
  <c r="F144" i="1"/>
  <c r="O143" i="1"/>
  <c r="M143" i="1"/>
  <c r="L143" i="1"/>
  <c r="G143" i="1"/>
  <c r="F143" i="1"/>
  <c r="O142" i="1"/>
  <c r="M142" i="1"/>
  <c r="L142" i="1"/>
  <c r="G142" i="1"/>
  <c r="F142" i="1"/>
  <c r="O141" i="1"/>
  <c r="M141" i="1"/>
  <c r="L141" i="1"/>
  <c r="G141" i="1"/>
  <c r="F141" i="1"/>
  <c r="O140" i="1"/>
  <c r="M140" i="1"/>
  <c r="L140" i="1"/>
  <c r="G140" i="1"/>
  <c r="F140" i="1"/>
  <c r="O139" i="1"/>
  <c r="M139" i="1"/>
  <c r="L139" i="1"/>
  <c r="G139" i="1"/>
  <c r="F139" i="1"/>
  <c r="O138" i="1"/>
  <c r="M138" i="1"/>
  <c r="L138" i="1"/>
  <c r="G138" i="1"/>
  <c r="F138" i="1"/>
  <c r="O137" i="1"/>
  <c r="M137" i="1"/>
  <c r="L137" i="1"/>
  <c r="G137" i="1"/>
  <c r="F137" i="1"/>
  <c r="O136" i="1"/>
  <c r="R136" i="1" s="1"/>
  <c r="M136" i="1"/>
  <c r="L136" i="1"/>
  <c r="G136" i="1"/>
  <c r="H136" i="1" s="1"/>
  <c r="H137" i="1" s="1"/>
  <c r="H138" i="1" s="1"/>
  <c r="F136" i="1"/>
  <c r="O135" i="1"/>
  <c r="M135" i="1"/>
  <c r="L135" i="1"/>
  <c r="G135" i="1"/>
  <c r="F135" i="1"/>
  <c r="O134" i="1"/>
  <c r="M134" i="1"/>
  <c r="L134" i="1"/>
  <c r="G134" i="1"/>
  <c r="F134" i="1"/>
  <c r="O133" i="1"/>
  <c r="M133" i="1"/>
  <c r="L133" i="1"/>
  <c r="G133" i="1"/>
  <c r="F133" i="1"/>
  <c r="O132" i="1"/>
  <c r="M132" i="1"/>
  <c r="L132" i="1"/>
  <c r="G132" i="1"/>
  <c r="F132" i="1"/>
  <c r="O131" i="1"/>
  <c r="M131" i="1"/>
  <c r="L131" i="1"/>
  <c r="G131" i="1"/>
  <c r="F131" i="1"/>
  <c r="O130" i="1"/>
  <c r="M130" i="1"/>
  <c r="L130" i="1"/>
  <c r="G130" i="1"/>
  <c r="F130" i="1"/>
  <c r="O129" i="1"/>
  <c r="M129" i="1"/>
  <c r="L129" i="1"/>
  <c r="G129" i="1"/>
  <c r="F129" i="1"/>
  <c r="O128" i="1"/>
  <c r="M128" i="1"/>
  <c r="L128" i="1"/>
  <c r="G128" i="1"/>
  <c r="F128" i="1"/>
  <c r="O127" i="1"/>
  <c r="M127" i="1"/>
  <c r="L127" i="1"/>
  <c r="G127" i="1"/>
  <c r="F127" i="1"/>
  <c r="R126" i="1"/>
  <c r="O126" i="1"/>
  <c r="M126" i="1"/>
  <c r="L126" i="1"/>
  <c r="H126" i="1"/>
  <c r="G126" i="1"/>
  <c r="F126" i="1"/>
  <c r="R125" i="1"/>
  <c r="O125" i="1"/>
  <c r="M125" i="1"/>
  <c r="L125" i="1"/>
  <c r="G125" i="1"/>
  <c r="H125" i="1" s="1"/>
  <c r="F125" i="1"/>
  <c r="O124" i="1"/>
  <c r="M124" i="1"/>
  <c r="L124" i="1"/>
  <c r="G124" i="1"/>
  <c r="F124" i="1"/>
  <c r="O123" i="1"/>
  <c r="M123" i="1"/>
  <c r="L123" i="1"/>
  <c r="G123" i="1"/>
  <c r="F123" i="1"/>
  <c r="O122" i="1"/>
  <c r="M122" i="1"/>
  <c r="L122" i="1"/>
  <c r="G122" i="1"/>
  <c r="F122" i="1"/>
  <c r="O121" i="1"/>
  <c r="M121" i="1"/>
  <c r="L121" i="1"/>
  <c r="G121" i="1"/>
  <c r="F121" i="1"/>
  <c r="O120" i="1"/>
  <c r="M120" i="1"/>
  <c r="L120" i="1"/>
  <c r="G120" i="1"/>
  <c r="F120" i="1"/>
  <c r="P119" i="1"/>
  <c r="O119" i="1"/>
  <c r="M119" i="1"/>
  <c r="L119" i="1"/>
  <c r="G119" i="1"/>
  <c r="F119" i="1"/>
  <c r="O118" i="1"/>
  <c r="M118" i="1"/>
  <c r="L118" i="1"/>
  <c r="G118" i="1"/>
  <c r="F118" i="1"/>
  <c r="O117" i="1"/>
  <c r="M117" i="1"/>
  <c r="L117" i="1"/>
  <c r="G117" i="1"/>
  <c r="H117" i="1" s="1"/>
  <c r="H118" i="1" s="1"/>
  <c r="H119" i="1" s="1"/>
  <c r="F117" i="1"/>
  <c r="O116" i="1"/>
  <c r="M116" i="1"/>
  <c r="L116" i="1"/>
  <c r="G116" i="1"/>
  <c r="H116" i="1" s="1"/>
  <c r="F116" i="1"/>
  <c r="R115" i="1"/>
  <c r="O115" i="1"/>
  <c r="M115" i="1"/>
  <c r="L115" i="1"/>
  <c r="H115" i="1"/>
  <c r="G115" i="1"/>
  <c r="F115" i="1"/>
  <c r="R114" i="1"/>
  <c r="O114" i="1"/>
  <c r="P122" i="1" s="1"/>
  <c r="M114" i="1"/>
  <c r="L114" i="1"/>
  <c r="G114" i="1"/>
  <c r="H114" i="1" s="1"/>
  <c r="F114" i="1"/>
  <c r="O113" i="1"/>
  <c r="M113" i="1"/>
  <c r="L113" i="1"/>
  <c r="G113" i="1"/>
  <c r="F113" i="1"/>
  <c r="O112" i="1"/>
  <c r="M112" i="1"/>
  <c r="L112" i="1"/>
  <c r="G112" i="1"/>
  <c r="F112" i="1"/>
  <c r="O111" i="1"/>
  <c r="M111" i="1"/>
  <c r="L111" i="1"/>
  <c r="G111" i="1"/>
  <c r="F111" i="1"/>
  <c r="O110" i="1"/>
  <c r="M110" i="1"/>
  <c r="L110" i="1"/>
  <c r="G110" i="1"/>
  <c r="F110" i="1"/>
  <c r="O109" i="1"/>
  <c r="M109" i="1"/>
  <c r="L109" i="1"/>
  <c r="G109" i="1"/>
  <c r="F109" i="1"/>
  <c r="O108" i="1"/>
  <c r="M108" i="1"/>
  <c r="L108" i="1"/>
  <c r="G108" i="1"/>
  <c r="F108" i="1"/>
  <c r="O107" i="1"/>
  <c r="M107" i="1"/>
  <c r="L107" i="1"/>
  <c r="G107" i="1"/>
  <c r="F107" i="1"/>
  <c r="O106" i="1"/>
  <c r="M106" i="1"/>
  <c r="L106" i="1"/>
  <c r="G106" i="1"/>
  <c r="F106" i="1"/>
  <c r="O105" i="1"/>
  <c r="M105" i="1"/>
  <c r="L105" i="1"/>
  <c r="G105" i="1"/>
  <c r="H105" i="1" s="1"/>
  <c r="F105" i="1"/>
  <c r="R104" i="1"/>
  <c r="O104" i="1"/>
  <c r="M104" i="1"/>
  <c r="L104" i="1"/>
  <c r="H104" i="1"/>
  <c r="G104" i="1"/>
  <c r="F104" i="1"/>
  <c r="R103" i="1"/>
  <c r="O103" i="1"/>
  <c r="M103" i="1"/>
  <c r="L103" i="1"/>
  <c r="G103" i="1"/>
  <c r="H103" i="1" s="1"/>
  <c r="F103" i="1"/>
  <c r="O102" i="1"/>
  <c r="M102" i="1"/>
  <c r="L102" i="1"/>
  <c r="G102" i="1"/>
  <c r="F102" i="1"/>
  <c r="O101" i="1"/>
  <c r="M101" i="1"/>
  <c r="L101" i="1"/>
  <c r="G101" i="1"/>
  <c r="F101" i="1"/>
  <c r="O100" i="1"/>
  <c r="M100" i="1"/>
  <c r="L100" i="1"/>
  <c r="G100" i="1"/>
  <c r="F100" i="1"/>
  <c r="O99" i="1"/>
  <c r="M99" i="1"/>
  <c r="L99" i="1"/>
  <c r="G99" i="1"/>
  <c r="F99" i="1"/>
  <c r="O98" i="1"/>
  <c r="M98" i="1"/>
  <c r="L98" i="1"/>
  <c r="G98" i="1"/>
  <c r="F98" i="1"/>
  <c r="O97" i="1"/>
  <c r="M97" i="1"/>
  <c r="L97" i="1"/>
  <c r="G97" i="1"/>
  <c r="F97" i="1"/>
  <c r="O96" i="1"/>
  <c r="P97" i="1" s="1"/>
  <c r="M96" i="1"/>
  <c r="L96" i="1"/>
  <c r="G96" i="1"/>
  <c r="F96" i="1"/>
  <c r="P95" i="1"/>
  <c r="O95" i="1"/>
  <c r="M95" i="1"/>
  <c r="L95" i="1"/>
  <c r="G95" i="1"/>
  <c r="F95" i="1"/>
  <c r="O94" i="1"/>
  <c r="M94" i="1"/>
  <c r="L94" i="1"/>
  <c r="G94" i="1"/>
  <c r="F94" i="1"/>
  <c r="R93" i="1"/>
  <c r="O93" i="1"/>
  <c r="M93" i="1"/>
  <c r="L93" i="1"/>
  <c r="H93" i="1"/>
  <c r="G93" i="1"/>
  <c r="F93" i="1"/>
  <c r="R92" i="1"/>
  <c r="O92" i="1"/>
  <c r="M92" i="1"/>
  <c r="L92" i="1"/>
  <c r="G92" i="1"/>
  <c r="H92" i="1" s="1"/>
  <c r="F92" i="1"/>
  <c r="O91" i="1"/>
  <c r="M91" i="1"/>
  <c r="L91" i="1"/>
  <c r="G91" i="1"/>
  <c r="F91" i="1"/>
  <c r="O90" i="1"/>
  <c r="M90" i="1"/>
  <c r="L90" i="1"/>
  <c r="G90" i="1"/>
  <c r="F90" i="1"/>
  <c r="O89" i="1"/>
  <c r="M89" i="1"/>
  <c r="L89" i="1"/>
  <c r="G89" i="1"/>
  <c r="F89" i="1"/>
  <c r="O88" i="1"/>
  <c r="M88" i="1"/>
  <c r="L88" i="1"/>
  <c r="G88" i="1"/>
  <c r="F88" i="1"/>
  <c r="O87" i="1"/>
  <c r="M87" i="1"/>
  <c r="L87" i="1"/>
  <c r="G87" i="1"/>
  <c r="F87" i="1"/>
  <c r="O86" i="1"/>
  <c r="M86" i="1"/>
  <c r="L86" i="1"/>
  <c r="G86" i="1"/>
  <c r="F86" i="1"/>
  <c r="O85" i="1"/>
  <c r="P86" i="1" s="1"/>
  <c r="M85" i="1"/>
  <c r="L85" i="1"/>
  <c r="G85" i="1"/>
  <c r="F85" i="1"/>
  <c r="O84" i="1"/>
  <c r="M84" i="1"/>
  <c r="L84" i="1"/>
  <c r="G84" i="1"/>
  <c r="F84" i="1"/>
  <c r="O83" i="1"/>
  <c r="M83" i="1"/>
  <c r="L83" i="1"/>
  <c r="G83" i="1"/>
  <c r="F83" i="1"/>
  <c r="R82" i="1"/>
  <c r="O82" i="1"/>
  <c r="M82" i="1"/>
  <c r="L82" i="1"/>
  <c r="H82" i="1"/>
  <c r="G82" i="1"/>
  <c r="F82" i="1"/>
  <c r="R81" i="1"/>
  <c r="O81" i="1"/>
  <c r="M81" i="1"/>
  <c r="L81" i="1"/>
  <c r="G81" i="1"/>
  <c r="H81" i="1" s="1"/>
  <c r="F81" i="1"/>
  <c r="O80" i="1"/>
  <c r="M80" i="1"/>
  <c r="L80" i="1"/>
  <c r="G80" i="1"/>
  <c r="F80" i="1"/>
  <c r="O79" i="1"/>
  <c r="M79" i="1"/>
  <c r="L79" i="1"/>
  <c r="G79" i="1"/>
  <c r="F79" i="1"/>
  <c r="O78" i="1"/>
  <c r="M78" i="1"/>
  <c r="L78" i="1"/>
  <c r="G78" i="1"/>
  <c r="F78" i="1"/>
  <c r="O77" i="1"/>
  <c r="M77" i="1"/>
  <c r="L77" i="1"/>
  <c r="G77" i="1"/>
  <c r="F77" i="1"/>
  <c r="O76" i="1"/>
  <c r="M76" i="1"/>
  <c r="L76" i="1"/>
  <c r="G76" i="1"/>
  <c r="F76" i="1"/>
  <c r="O75" i="1"/>
  <c r="M75" i="1"/>
  <c r="L75" i="1"/>
  <c r="G75" i="1"/>
  <c r="F75" i="1"/>
  <c r="O74" i="1"/>
  <c r="P75" i="1" s="1"/>
  <c r="M74" i="1"/>
  <c r="L74" i="1"/>
  <c r="G74" i="1"/>
  <c r="F74" i="1"/>
  <c r="O73" i="1"/>
  <c r="M73" i="1"/>
  <c r="L73" i="1"/>
  <c r="G73" i="1"/>
  <c r="H73" i="1" s="1"/>
  <c r="H74" i="1" s="1"/>
  <c r="F73" i="1"/>
  <c r="O72" i="1"/>
  <c r="M72" i="1"/>
  <c r="L72" i="1"/>
  <c r="G72" i="1"/>
  <c r="H72" i="1" s="1"/>
  <c r="F72" i="1"/>
  <c r="R71" i="1"/>
  <c r="O71" i="1"/>
  <c r="M71" i="1"/>
  <c r="L71" i="1"/>
  <c r="H71" i="1"/>
  <c r="G71" i="1"/>
  <c r="F71" i="1"/>
  <c r="R70" i="1"/>
  <c r="O70" i="1"/>
  <c r="M70" i="1"/>
  <c r="L70" i="1"/>
  <c r="G70" i="1"/>
  <c r="H70" i="1" s="1"/>
  <c r="F70" i="1"/>
  <c r="O69" i="1"/>
  <c r="M69" i="1"/>
  <c r="L69" i="1"/>
  <c r="G69" i="1"/>
  <c r="F69" i="1"/>
  <c r="O68" i="1"/>
  <c r="M68" i="1"/>
  <c r="L68" i="1"/>
  <c r="G68" i="1"/>
  <c r="F68" i="1"/>
  <c r="O67" i="1"/>
  <c r="M67" i="1"/>
  <c r="L67" i="1"/>
  <c r="G67" i="1"/>
  <c r="F67" i="1"/>
  <c r="O66" i="1"/>
  <c r="M66" i="1"/>
  <c r="L66" i="1"/>
  <c r="G66" i="1"/>
  <c r="F66" i="1"/>
  <c r="O65" i="1"/>
  <c r="M65" i="1"/>
  <c r="L65" i="1"/>
  <c r="G65" i="1"/>
  <c r="F65" i="1"/>
  <c r="O64" i="1"/>
  <c r="M64" i="1"/>
  <c r="L64" i="1"/>
  <c r="G64" i="1"/>
  <c r="F64" i="1"/>
  <c r="O63" i="1"/>
  <c r="M63" i="1"/>
  <c r="L63" i="1"/>
  <c r="G63" i="1"/>
  <c r="F63" i="1"/>
  <c r="O62" i="1"/>
  <c r="M62" i="1"/>
  <c r="L62" i="1"/>
  <c r="G62" i="1"/>
  <c r="F62" i="1"/>
  <c r="O61" i="1"/>
  <c r="M61" i="1"/>
  <c r="L61" i="1"/>
  <c r="G61" i="1"/>
  <c r="F61" i="1"/>
  <c r="O60" i="1"/>
  <c r="M60" i="1"/>
  <c r="L60" i="1"/>
  <c r="G60" i="1"/>
  <c r="F60" i="1"/>
  <c r="R59" i="1"/>
  <c r="O59" i="1"/>
  <c r="M59" i="1"/>
  <c r="L59" i="1"/>
  <c r="G59" i="1"/>
  <c r="H59" i="1" s="1"/>
  <c r="H60" i="1" s="1"/>
  <c r="F59" i="1"/>
  <c r="O58" i="1"/>
  <c r="M58" i="1"/>
  <c r="L58" i="1"/>
  <c r="G58" i="1"/>
  <c r="F58" i="1"/>
  <c r="O57" i="1"/>
  <c r="M57" i="1"/>
  <c r="L57" i="1"/>
  <c r="G57" i="1"/>
  <c r="F57" i="1"/>
  <c r="O56" i="1"/>
  <c r="M56" i="1"/>
  <c r="L56" i="1"/>
  <c r="G56" i="1"/>
  <c r="F56" i="1"/>
  <c r="O55" i="1"/>
  <c r="M55" i="1"/>
  <c r="L55" i="1"/>
  <c r="G55" i="1"/>
  <c r="F55" i="1"/>
  <c r="O54" i="1"/>
  <c r="M54" i="1"/>
  <c r="L54" i="1"/>
  <c r="G54" i="1"/>
  <c r="F54" i="1"/>
  <c r="O53" i="1"/>
  <c r="M53" i="1"/>
  <c r="L53" i="1"/>
  <c r="G53" i="1"/>
  <c r="F53" i="1"/>
  <c r="O52" i="1"/>
  <c r="M52" i="1"/>
  <c r="L52" i="1"/>
  <c r="G52" i="1"/>
  <c r="F52" i="1"/>
  <c r="O51" i="1"/>
  <c r="M51" i="1"/>
  <c r="L51" i="1"/>
  <c r="G51" i="1"/>
  <c r="F51" i="1"/>
  <c r="O50" i="1"/>
  <c r="P50" i="1" s="1"/>
  <c r="M50" i="1"/>
  <c r="L50" i="1"/>
  <c r="G50" i="1"/>
  <c r="F50" i="1"/>
  <c r="R49" i="1"/>
  <c r="O49" i="1"/>
  <c r="P49" i="1" s="1"/>
  <c r="M49" i="1"/>
  <c r="L49" i="1"/>
  <c r="G49" i="1"/>
  <c r="F49" i="1"/>
  <c r="R48" i="1"/>
  <c r="P48" i="1"/>
  <c r="Q48" i="1" s="1"/>
  <c r="O48" i="1"/>
  <c r="M48" i="1"/>
  <c r="L48" i="1"/>
  <c r="G48" i="1"/>
  <c r="H48" i="1" s="1"/>
  <c r="H49" i="1" s="1"/>
  <c r="F48" i="1"/>
  <c r="O47" i="1"/>
  <c r="M47" i="1"/>
  <c r="L47" i="1"/>
  <c r="G47" i="1"/>
  <c r="F47" i="1"/>
  <c r="O46" i="1"/>
  <c r="M46" i="1"/>
  <c r="L46" i="1"/>
  <c r="G46" i="1"/>
  <c r="F46" i="1"/>
  <c r="P45" i="1"/>
  <c r="O45" i="1"/>
  <c r="M45" i="1"/>
  <c r="L45" i="1"/>
  <c r="G45" i="1"/>
  <c r="F45" i="1"/>
  <c r="O44" i="1"/>
  <c r="M44" i="1"/>
  <c r="L44" i="1"/>
  <c r="G44" i="1"/>
  <c r="F44" i="1"/>
  <c r="P43" i="1"/>
  <c r="O43" i="1"/>
  <c r="P40" i="1" s="1"/>
  <c r="M43" i="1"/>
  <c r="L43" i="1"/>
  <c r="G43" i="1"/>
  <c r="F43" i="1"/>
  <c r="O42" i="1"/>
  <c r="M42" i="1"/>
  <c r="L42" i="1"/>
  <c r="G42" i="1"/>
  <c r="F42" i="1"/>
  <c r="O41" i="1"/>
  <c r="M41" i="1"/>
  <c r="L41" i="1"/>
  <c r="G41" i="1"/>
  <c r="F41" i="1"/>
  <c r="O40" i="1"/>
  <c r="M40" i="1"/>
  <c r="L40" i="1"/>
  <c r="G40" i="1"/>
  <c r="F40" i="1"/>
  <c r="O39" i="1"/>
  <c r="M39" i="1"/>
  <c r="L39" i="1"/>
  <c r="G39" i="1"/>
  <c r="F39" i="1"/>
  <c r="O38" i="1"/>
  <c r="P42" i="1" s="1"/>
  <c r="M38" i="1"/>
  <c r="L38" i="1"/>
  <c r="G38" i="1"/>
  <c r="F38" i="1"/>
  <c r="P37" i="1"/>
  <c r="Q37" i="1" s="1"/>
  <c r="O37" i="1"/>
  <c r="R37" i="1" s="1"/>
  <c r="M37" i="1"/>
  <c r="L37" i="1"/>
  <c r="G37" i="1"/>
  <c r="H37" i="1" s="1"/>
  <c r="H38" i="1" s="1"/>
  <c r="H39" i="1" s="1"/>
  <c r="F37" i="1"/>
  <c r="O36" i="1"/>
  <c r="P36" i="1" s="1"/>
  <c r="M36" i="1"/>
  <c r="L36" i="1"/>
  <c r="G36" i="1"/>
  <c r="F36" i="1"/>
  <c r="O35" i="1"/>
  <c r="M35" i="1"/>
  <c r="L35" i="1"/>
  <c r="G35" i="1"/>
  <c r="F35" i="1"/>
  <c r="O34" i="1"/>
  <c r="M34" i="1"/>
  <c r="L34" i="1"/>
  <c r="G34" i="1"/>
  <c r="F34" i="1"/>
  <c r="O33" i="1"/>
  <c r="M33" i="1"/>
  <c r="L33" i="1"/>
  <c r="G33" i="1"/>
  <c r="F33" i="1"/>
  <c r="O32" i="1"/>
  <c r="M32" i="1"/>
  <c r="L32" i="1"/>
  <c r="G32" i="1"/>
  <c r="F32" i="1"/>
  <c r="O31" i="1"/>
  <c r="P31" i="1" s="1"/>
  <c r="M31" i="1"/>
  <c r="L31" i="1"/>
  <c r="G31" i="1"/>
  <c r="F31" i="1"/>
  <c r="O30" i="1"/>
  <c r="M30" i="1"/>
  <c r="L30" i="1"/>
  <c r="G30" i="1"/>
  <c r="F30" i="1"/>
  <c r="O29" i="1"/>
  <c r="M29" i="1"/>
  <c r="L29" i="1"/>
  <c r="G29" i="1"/>
  <c r="F29" i="1"/>
  <c r="O28" i="1"/>
  <c r="M28" i="1"/>
  <c r="L28" i="1"/>
  <c r="G28" i="1"/>
  <c r="F28" i="1"/>
  <c r="O27" i="1"/>
  <c r="M27" i="1"/>
  <c r="L27" i="1"/>
  <c r="G27" i="1"/>
  <c r="H27" i="1" s="1"/>
  <c r="H28" i="1" s="1"/>
  <c r="F27" i="1"/>
  <c r="P26" i="1"/>
  <c r="Q26" i="1" s="1"/>
  <c r="O26" i="1"/>
  <c r="P30" i="1" s="1"/>
  <c r="M26" i="1"/>
  <c r="L26" i="1"/>
  <c r="H26" i="1"/>
  <c r="G26" i="1"/>
  <c r="F26" i="1"/>
  <c r="O25" i="1"/>
  <c r="P25" i="1" s="1"/>
  <c r="M25" i="1"/>
  <c r="L25" i="1"/>
  <c r="G25" i="1"/>
  <c r="F25" i="1"/>
  <c r="O24" i="1"/>
  <c r="M24" i="1"/>
  <c r="L24" i="1"/>
  <c r="G24" i="1"/>
  <c r="F24" i="1"/>
  <c r="O23" i="1"/>
  <c r="M23" i="1"/>
  <c r="L23" i="1"/>
  <c r="G23" i="1"/>
  <c r="F23" i="1"/>
  <c r="O22" i="1"/>
  <c r="M22" i="1"/>
  <c r="L22" i="1"/>
  <c r="G22" i="1"/>
  <c r="F22" i="1"/>
  <c r="O21" i="1"/>
  <c r="M21" i="1"/>
  <c r="L21" i="1"/>
  <c r="G21" i="1"/>
  <c r="F21" i="1"/>
  <c r="O20" i="1"/>
  <c r="P20" i="1" s="1"/>
  <c r="M20" i="1"/>
  <c r="L20" i="1"/>
  <c r="G20" i="1"/>
  <c r="F20" i="1"/>
  <c r="O19" i="1"/>
  <c r="P19" i="1" s="1"/>
  <c r="M19" i="1"/>
  <c r="L19" i="1"/>
  <c r="G19" i="1"/>
  <c r="F19" i="1"/>
  <c r="O18" i="1"/>
  <c r="M18" i="1"/>
  <c r="L18" i="1"/>
  <c r="G18" i="1"/>
  <c r="F18" i="1"/>
  <c r="O17" i="1"/>
  <c r="M17" i="1"/>
  <c r="L17" i="1"/>
  <c r="G17" i="1"/>
  <c r="F17" i="1"/>
  <c r="O16" i="1"/>
  <c r="M16" i="1"/>
  <c r="L16" i="1"/>
  <c r="G16" i="1"/>
  <c r="F16" i="1"/>
  <c r="P15" i="1"/>
  <c r="Q15" i="1" s="1"/>
  <c r="O15" i="1"/>
  <c r="R15" i="1" s="1"/>
  <c r="M15" i="1"/>
  <c r="L15" i="1"/>
  <c r="G15" i="1"/>
  <c r="H15" i="1" s="1"/>
  <c r="H16" i="1" s="1"/>
  <c r="H17" i="1" s="1"/>
  <c r="F15" i="1"/>
  <c r="O14" i="1"/>
  <c r="P14" i="1" s="1"/>
  <c r="M14" i="1"/>
  <c r="L14" i="1"/>
  <c r="G14" i="1"/>
  <c r="F14" i="1"/>
  <c r="O13" i="1"/>
  <c r="M13" i="1"/>
  <c r="L13" i="1"/>
  <c r="G13" i="1"/>
  <c r="F13" i="1"/>
  <c r="O12" i="1"/>
  <c r="M12" i="1"/>
  <c r="L12" i="1"/>
  <c r="G12" i="1"/>
  <c r="F12" i="1"/>
  <c r="O11" i="1"/>
  <c r="M11" i="1"/>
  <c r="L11" i="1"/>
  <c r="G11" i="1"/>
  <c r="F11" i="1"/>
  <c r="P10" i="1"/>
  <c r="O10" i="1"/>
  <c r="M10" i="1"/>
  <c r="L10" i="1"/>
  <c r="G10" i="1"/>
  <c r="F10" i="1"/>
  <c r="O9" i="1"/>
  <c r="M9" i="1"/>
  <c r="L9" i="1"/>
  <c r="G9" i="1"/>
  <c r="F9" i="1"/>
  <c r="O8" i="1"/>
  <c r="P8" i="1" s="1"/>
  <c r="M8" i="1"/>
  <c r="L8" i="1"/>
  <c r="G8" i="1"/>
  <c r="F8" i="1"/>
  <c r="O7" i="1"/>
  <c r="P7" i="1" s="1"/>
  <c r="M7" i="1"/>
  <c r="L7" i="1"/>
  <c r="G7" i="1"/>
  <c r="F7" i="1"/>
  <c r="O6" i="1"/>
  <c r="M6" i="1"/>
  <c r="L6" i="1"/>
  <c r="G6" i="1"/>
  <c r="F6" i="1"/>
  <c r="O5" i="1"/>
  <c r="M5" i="1"/>
  <c r="L5" i="1"/>
  <c r="G5" i="1"/>
  <c r="F5" i="1"/>
  <c r="P4" i="1"/>
  <c r="Q4" i="1" s="1"/>
  <c r="O4" i="1"/>
  <c r="P9" i="1" s="1"/>
  <c r="M4" i="1"/>
  <c r="L4" i="1"/>
  <c r="G4" i="1"/>
  <c r="H4" i="1" s="1"/>
  <c r="H5" i="1" s="1"/>
  <c r="H6" i="1" s="1"/>
  <c r="F4" i="1"/>
  <c r="O3" i="1"/>
  <c r="P3" i="1" s="1"/>
  <c r="M3" i="1"/>
  <c r="L3" i="1"/>
  <c r="G3" i="1"/>
  <c r="F3" i="1"/>
  <c r="H18" i="1" l="1"/>
  <c r="H19" i="1" s="1"/>
  <c r="H20" i="1" s="1"/>
  <c r="H21" i="1" s="1"/>
  <c r="H22" i="1" s="1"/>
  <c r="H23" i="1" s="1"/>
  <c r="H24" i="1" s="1"/>
  <c r="H50" i="1"/>
  <c r="H7" i="1"/>
  <c r="H8" i="1" s="1"/>
  <c r="H9" i="1" s="1"/>
  <c r="H10" i="1" s="1"/>
  <c r="H11" i="1" s="1"/>
  <c r="H12" i="1" s="1"/>
  <c r="H13" i="1" s="1"/>
  <c r="R16" i="1"/>
  <c r="R17" i="1" s="1"/>
  <c r="R18" i="1" s="1"/>
  <c r="R19" i="1" s="1"/>
  <c r="R20" i="1" s="1"/>
  <c r="R21" i="1" s="1"/>
  <c r="R22" i="1" s="1"/>
  <c r="R23" i="1" s="1"/>
  <c r="R24" i="1" s="1"/>
  <c r="H29" i="1"/>
  <c r="H30" i="1" s="1"/>
  <c r="H31" i="1" s="1"/>
  <c r="H32" i="1" s="1"/>
  <c r="H33" i="1" s="1"/>
  <c r="H34" i="1" s="1"/>
  <c r="H35" i="1" s="1"/>
  <c r="R27" i="1"/>
  <c r="R28" i="1" s="1"/>
  <c r="R29" i="1" s="1"/>
  <c r="R30" i="1" s="1"/>
  <c r="R31" i="1" s="1"/>
  <c r="R32" i="1" s="1"/>
  <c r="R33" i="1" s="1"/>
  <c r="R34" i="1" s="1"/>
  <c r="R35" i="1" s="1"/>
  <c r="P21" i="1"/>
  <c r="P32" i="1"/>
  <c r="H40" i="1"/>
  <c r="H41" i="1" s="1"/>
  <c r="P63" i="1"/>
  <c r="P87" i="1"/>
  <c r="P104" i="1"/>
  <c r="P102" i="1"/>
  <c r="P107" i="1"/>
  <c r="P131" i="1"/>
  <c r="P51" i="2"/>
  <c r="P49" i="2"/>
  <c r="Q49" i="2" s="1"/>
  <c r="P47" i="2"/>
  <c r="P50" i="2"/>
  <c r="P11" i="1"/>
  <c r="P22" i="1"/>
  <c r="P33" i="1"/>
  <c r="P44" i="1"/>
  <c r="Q49" i="1"/>
  <c r="Q50" i="1" s="1"/>
  <c r="P57" i="1"/>
  <c r="P62" i="1"/>
  <c r="P90" i="1"/>
  <c r="P94" i="1"/>
  <c r="P134" i="1"/>
  <c r="P137" i="1"/>
  <c r="Q137" i="1" s="1"/>
  <c r="P141" i="1"/>
  <c r="P142" i="1"/>
  <c r="P135" i="1"/>
  <c r="P144" i="1"/>
  <c r="P136" i="1"/>
  <c r="Q136" i="1" s="1"/>
  <c r="R137" i="1"/>
  <c r="R138" i="1" s="1"/>
  <c r="R139" i="1" s="1"/>
  <c r="R140" i="1" s="1"/>
  <c r="R141" i="1" s="1"/>
  <c r="R142" i="1" s="1"/>
  <c r="R237" i="1"/>
  <c r="P234" i="1"/>
  <c r="P244" i="1"/>
  <c r="P236" i="1"/>
  <c r="P237" i="1"/>
  <c r="R270" i="1"/>
  <c r="R271" i="1" s="1"/>
  <c r="R272" i="1" s="1"/>
  <c r="R273" i="1" s="1"/>
  <c r="P267" i="1"/>
  <c r="P277" i="1"/>
  <c r="P269" i="1"/>
  <c r="P270" i="1"/>
  <c r="P23" i="1"/>
  <c r="P34" i="1"/>
  <c r="P61" i="1"/>
  <c r="P70" i="1"/>
  <c r="Q70" i="1" s="1"/>
  <c r="P74" i="1"/>
  <c r="P89" i="1"/>
  <c r="P98" i="1"/>
  <c r="P106" i="1"/>
  <c r="P115" i="1"/>
  <c r="P113" i="1"/>
  <c r="P118" i="1"/>
  <c r="P133" i="1"/>
  <c r="P194" i="1"/>
  <c r="R194" i="1"/>
  <c r="P192" i="1"/>
  <c r="Q192" i="1" s="1"/>
  <c r="P5" i="1"/>
  <c r="Q5" i="1" s="1"/>
  <c r="P13" i="1"/>
  <c r="P16" i="1"/>
  <c r="Q16" i="1" s="1"/>
  <c r="P24" i="1"/>
  <c r="P27" i="1"/>
  <c r="Q27" i="1" s="1"/>
  <c r="P35" i="1"/>
  <c r="P41" i="1"/>
  <c r="H51" i="1"/>
  <c r="H52" i="1" s="1"/>
  <c r="H53" i="1" s="1"/>
  <c r="H54" i="1" s="1"/>
  <c r="H55" i="1" s="1"/>
  <c r="H56" i="1" s="1"/>
  <c r="H57" i="1" s="1"/>
  <c r="P56" i="1"/>
  <c r="P69" i="1"/>
  <c r="P105" i="1"/>
  <c r="H120" i="1"/>
  <c r="H121" i="1" s="1"/>
  <c r="P130" i="1"/>
  <c r="R215" i="1"/>
  <c r="R216" i="1" s="1"/>
  <c r="R217" i="1" s="1"/>
  <c r="R218" i="1" s="1"/>
  <c r="R219" i="1" s="1"/>
  <c r="R220" i="1" s="1"/>
  <c r="R221" i="1" s="1"/>
  <c r="R222" i="1" s="1"/>
  <c r="P215" i="1"/>
  <c r="P212" i="1"/>
  <c r="P222" i="1"/>
  <c r="P214" i="1"/>
  <c r="P260" i="1"/>
  <c r="P266" i="1"/>
  <c r="P258" i="1"/>
  <c r="P259" i="1"/>
  <c r="R4" i="1"/>
  <c r="R5" i="1" s="1"/>
  <c r="R6" i="1" s="1"/>
  <c r="R7" i="1" s="1"/>
  <c r="R8" i="1" s="1"/>
  <c r="R9" i="1" s="1"/>
  <c r="R10" i="1" s="1"/>
  <c r="R11" i="1" s="1"/>
  <c r="R12" i="1" s="1"/>
  <c r="R13" i="1" s="1"/>
  <c r="P6" i="1"/>
  <c r="Q6" i="1" s="1"/>
  <c r="Q7" i="1" s="1"/>
  <c r="Q8" i="1" s="1"/>
  <c r="Q9" i="1" s="1"/>
  <c r="Q10" i="1" s="1"/>
  <c r="P17" i="1"/>
  <c r="Q17" i="1" s="1"/>
  <c r="R26" i="1"/>
  <c r="P28" i="1"/>
  <c r="Q28" i="1" s="1"/>
  <c r="P47" i="1"/>
  <c r="P55" i="1"/>
  <c r="P60" i="1"/>
  <c r="P67" i="1"/>
  <c r="P65" i="1"/>
  <c r="P73" i="1"/>
  <c r="H83" i="1"/>
  <c r="H84" i="1" s="1"/>
  <c r="H85" i="1" s="1"/>
  <c r="H86" i="1" s="1"/>
  <c r="H87" i="1" s="1"/>
  <c r="H88" i="1" s="1"/>
  <c r="H89" i="1" s="1"/>
  <c r="H90" i="1" s="1"/>
  <c r="P81" i="1"/>
  <c r="Q81" i="1" s="1"/>
  <c r="P85" i="1"/>
  <c r="P100" i="1"/>
  <c r="P109" i="1"/>
  <c r="P117" i="1"/>
  <c r="H127" i="1"/>
  <c r="H128" i="1" s="1"/>
  <c r="H129" i="1" s="1"/>
  <c r="H130" i="1" s="1"/>
  <c r="H131" i="1" s="1"/>
  <c r="H132" i="1" s="1"/>
  <c r="H133" i="1" s="1"/>
  <c r="H134" i="1" s="1"/>
  <c r="P126" i="1"/>
  <c r="P124" i="1"/>
  <c r="P129" i="1"/>
  <c r="P190" i="1"/>
  <c r="P12" i="1"/>
  <c r="P18" i="1"/>
  <c r="P29" i="1"/>
  <c r="Q29" i="1" s="1"/>
  <c r="Q30" i="1" s="1"/>
  <c r="Q31" i="1" s="1"/>
  <c r="P39" i="1"/>
  <c r="R53" i="1"/>
  <c r="R54" i="1" s="1"/>
  <c r="R55" i="1" s="1"/>
  <c r="R56" i="1" s="1"/>
  <c r="R57" i="1" s="1"/>
  <c r="P54" i="1"/>
  <c r="P59" i="1"/>
  <c r="Q59" i="1" s="1"/>
  <c r="R60" i="1"/>
  <c r="H62" i="1"/>
  <c r="H63" i="1" s="1"/>
  <c r="H64" i="1" s="1"/>
  <c r="H65" i="1" s="1"/>
  <c r="H66" i="1" s="1"/>
  <c r="H67" i="1" s="1"/>
  <c r="H68" i="1" s="1"/>
  <c r="P68" i="1"/>
  <c r="P72" i="1"/>
  <c r="H75" i="1"/>
  <c r="H76" i="1" s="1"/>
  <c r="H77" i="1" s="1"/>
  <c r="H78" i="1" s="1"/>
  <c r="H79" i="1" s="1"/>
  <c r="P80" i="1"/>
  <c r="P111" i="1"/>
  <c r="P116" i="1"/>
  <c r="P139" i="1"/>
  <c r="P256" i="1"/>
  <c r="P38" i="1"/>
  <c r="Q38" i="1" s="1"/>
  <c r="H43" i="1"/>
  <c r="H44" i="1" s="1"/>
  <c r="H45" i="1" s="1"/>
  <c r="H46" i="1" s="1"/>
  <c r="P46" i="1"/>
  <c r="P52" i="1"/>
  <c r="P53" i="1"/>
  <c r="R64" i="1"/>
  <c r="R65" i="1" s="1"/>
  <c r="R66" i="1" s="1"/>
  <c r="R67" i="1" s="1"/>
  <c r="R68" i="1" s="1"/>
  <c r="P76" i="1"/>
  <c r="P84" i="1"/>
  <c r="H94" i="1"/>
  <c r="H95" i="1" s="1"/>
  <c r="H96" i="1" s="1"/>
  <c r="H97" i="1" s="1"/>
  <c r="H98" i="1" s="1"/>
  <c r="H99" i="1" s="1"/>
  <c r="H100" i="1" s="1"/>
  <c r="H101" i="1" s="1"/>
  <c r="P93" i="1"/>
  <c r="P91" i="1"/>
  <c r="P96" i="1"/>
  <c r="H106" i="1"/>
  <c r="H107" i="1" s="1"/>
  <c r="H108" i="1" s="1"/>
  <c r="H109" i="1" s="1"/>
  <c r="H110" i="1" s="1"/>
  <c r="H111" i="1" s="1"/>
  <c r="H112" i="1" s="1"/>
  <c r="R108" i="1"/>
  <c r="R109" i="1" s="1"/>
  <c r="R110" i="1" s="1"/>
  <c r="R111" i="1" s="1"/>
  <c r="R112" i="1" s="1"/>
  <c r="P120" i="1"/>
  <c r="H122" i="1"/>
  <c r="H123" i="1" s="1"/>
  <c r="P128" i="1"/>
  <c r="P152" i="1"/>
  <c r="P148" i="1"/>
  <c r="P147" i="1"/>
  <c r="Q147" i="1" s="1"/>
  <c r="P153" i="1"/>
  <c r="R148" i="1"/>
  <c r="R149" i="1" s="1"/>
  <c r="R150" i="1" s="1"/>
  <c r="R151" i="1" s="1"/>
  <c r="R152" i="1" s="1"/>
  <c r="R153" i="1" s="1"/>
  <c r="R154" i="1" s="1"/>
  <c r="R155" i="1" s="1"/>
  <c r="R156" i="1" s="1"/>
  <c r="P155" i="1"/>
  <c r="R38" i="1"/>
  <c r="H42" i="1"/>
  <c r="P51" i="1"/>
  <c r="P58" i="1"/>
  <c r="H61" i="1"/>
  <c r="P64" i="1"/>
  <c r="P71" i="1"/>
  <c r="P79" i="1"/>
  <c r="P83" i="1"/>
  <c r="P108" i="1"/>
  <c r="P123" i="1"/>
  <c r="P127" i="1"/>
  <c r="P198" i="1"/>
  <c r="R39" i="1"/>
  <c r="R40" i="1" s="1"/>
  <c r="R41" i="1" s="1"/>
  <c r="R42" i="1" s="1"/>
  <c r="R43" i="1" s="1"/>
  <c r="R44" i="1" s="1"/>
  <c r="R45" i="1" s="1"/>
  <c r="R46" i="1" s="1"/>
  <c r="R50" i="1"/>
  <c r="R51" i="1" s="1"/>
  <c r="R52" i="1" s="1"/>
  <c r="R61" i="1"/>
  <c r="R62" i="1" s="1"/>
  <c r="R63" i="1" s="1"/>
  <c r="R72" i="1"/>
  <c r="R73" i="1" s="1"/>
  <c r="R74" i="1" s="1"/>
  <c r="R75" i="1" s="1"/>
  <c r="R76" i="1" s="1"/>
  <c r="R77" i="1" s="1"/>
  <c r="R78" i="1" s="1"/>
  <c r="R79" i="1" s="1"/>
  <c r="R83" i="1"/>
  <c r="R84" i="1" s="1"/>
  <c r="R85" i="1" s="1"/>
  <c r="R86" i="1" s="1"/>
  <c r="R87" i="1" s="1"/>
  <c r="R88" i="1" s="1"/>
  <c r="R89" i="1" s="1"/>
  <c r="R90" i="1" s="1"/>
  <c r="R94" i="1"/>
  <c r="R95" i="1" s="1"/>
  <c r="R96" i="1" s="1"/>
  <c r="R97" i="1" s="1"/>
  <c r="R98" i="1" s="1"/>
  <c r="R99" i="1" s="1"/>
  <c r="R100" i="1" s="1"/>
  <c r="R101" i="1" s="1"/>
  <c r="R105" i="1"/>
  <c r="R106" i="1" s="1"/>
  <c r="R107" i="1" s="1"/>
  <c r="R116" i="1"/>
  <c r="R117" i="1" s="1"/>
  <c r="R118" i="1" s="1"/>
  <c r="R119" i="1" s="1"/>
  <c r="R120" i="1" s="1"/>
  <c r="R121" i="1" s="1"/>
  <c r="R122" i="1" s="1"/>
  <c r="R123" i="1" s="1"/>
  <c r="R127" i="1"/>
  <c r="R128" i="1" s="1"/>
  <c r="R129" i="1" s="1"/>
  <c r="R130" i="1" s="1"/>
  <c r="R131" i="1" s="1"/>
  <c r="R132" i="1" s="1"/>
  <c r="R133" i="1" s="1"/>
  <c r="R134" i="1" s="1"/>
  <c r="P145" i="1"/>
  <c r="H152" i="1"/>
  <c r="H153" i="1" s="1"/>
  <c r="H154" i="1" s="1"/>
  <c r="H155" i="1" s="1"/>
  <c r="H156" i="1" s="1"/>
  <c r="P154" i="1"/>
  <c r="P165" i="1"/>
  <c r="P176" i="1"/>
  <c r="P187" i="1"/>
  <c r="H219" i="1"/>
  <c r="H239" i="1"/>
  <c r="H240" i="1" s="1"/>
  <c r="H241" i="1" s="1"/>
  <c r="H242" i="1" s="1"/>
  <c r="H243" i="1" s="1"/>
  <c r="H244" i="1" s="1"/>
  <c r="P62" i="2"/>
  <c r="P60" i="2"/>
  <c r="P58" i="2"/>
  <c r="P61" i="2"/>
  <c r="R160" i="1"/>
  <c r="R161" i="1" s="1"/>
  <c r="R162" i="1" s="1"/>
  <c r="R163" i="1" s="1"/>
  <c r="R164" i="1" s="1"/>
  <c r="R165" i="1" s="1"/>
  <c r="R166" i="1" s="1"/>
  <c r="R167" i="1" s="1"/>
  <c r="Q171" i="1"/>
  <c r="R255" i="1"/>
  <c r="P66" i="1"/>
  <c r="P77" i="1"/>
  <c r="P88" i="1"/>
  <c r="P99" i="1"/>
  <c r="P110" i="1"/>
  <c r="P121" i="1"/>
  <c r="P132" i="1"/>
  <c r="H139" i="1"/>
  <c r="H140" i="1" s="1"/>
  <c r="H141" i="1" s="1"/>
  <c r="H142" i="1" s="1"/>
  <c r="H143" i="1" s="1"/>
  <c r="H144" i="1" s="1"/>
  <c r="H145" i="1" s="1"/>
  <c r="H150" i="1"/>
  <c r="H151" i="1" s="1"/>
  <c r="R185" i="1"/>
  <c r="R186" i="1" s="1"/>
  <c r="R187" i="1" s="1"/>
  <c r="R188" i="1" s="1"/>
  <c r="R189" i="1" s="1"/>
  <c r="P193" i="1"/>
  <c r="Q193" i="1" s="1"/>
  <c r="P200" i="1"/>
  <c r="P213" i="1"/>
  <c r="Q213" i="1" s="1"/>
  <c r="H305" i="1"/>
  <c r="H306" i="1" s="1"/>
  <c r="H307" i="1" s="1"/>
  <c r="H308" i="1" s="1"/>
  <c r="H309" i="1" s="1"/>
  <c r="H310" i="1" s="1"/>
  <c r="P18" i="2"/>
  <c r="P16" i="2"/>
  <c r="P14" i="2"/>
  <c r="P17" i="2"/>
  <c r="P68" i="2"/>
  <c r="P78" i="1"/>
  <c r="P92" i="1"/>
  <c r="Q92" i="1" s="1"/>
  <c r="P103" i="1"/>
  <c r="Q103" i="1" s="1"/>
  <c r="P114" i="1"/>
  <c r="Q114" i="1" s="1"/>
  <c r="P125" i="1"/>
  <c r="Q125" i="1" s="1"/>
  <c r="P143" i="1"/>
  <c r="R143" i="1"/>
  <c r="R144" i="1" s="1"/>
  <c r="R145" i="1" s="1"/>
  <c r="P156" i="1"/>
  <c r="P163" i="1"/>
  <c r="P161" i="1"/>
  <c r="R159" i="1"/>
  <c r="P159" i="1"/>
  <c r="Q159" i="1" s="1"/>
  <c r="H161" i="1"/>
  <c r="H162" i="1" s="1"/>
  <c r="H163" i="1" s="1"/>
  <c r="H164" i="1" s="1"/>
  <c r="H165" i="1" s="1"/>
  <c r="H166" i="1" s="1"/>
  <c r="H167" i="1" s="1"/>
  <c r="P167" i="1"/>
  <c r="P174" i="1"/>
  <c r="P172" i="1"/>
  <c r="R170" i="1"/>
  <c r="R171" i="1" s="1"/>
  <c r="R172" i="1" s="1"/>
  <c r="R173" i="1" s="1"/>
  <c r="R174" i="1" s="1"/>
  <c r="R175" i="1" s="1"/>
  <c r="R176" i="1" s="1"/>
  <c r="R177" i="1" s="1"/>
  <c r="R178" i="1" s="1"/>
  <c r="P170" i="1"/>
  <c r="Q170" i="1" s="1"/>
  <c r="H172" i="1"/>
  <c r="H173" i="1" s="1"/>
  <c r="H174" i="1" s="1"/>
  <c r="H175" i="1" s="1"/>
  <c r="H176" i="1" s="1"/>
  <c r="H177" i="1" s="1"/>
  <c r="H178" i="1" s="1"/>
  <c r="P178" i="1"/>
  <c r="P185" i="1"/>
  <c r="P183" i="1"/>
  <c r="R181" i="1"/>
  <c r="R182" i="1" s="1"/>
  <c r="R183" i="1" s="1"/>
  <c r="R184" i="1" s="1"/>
  <c r="P181" i="1"/>
  <c r="Q181" i="1" s="1"/>
  <c r="Q182" i="1" s="1"/>
  <c r="H183" i="1"/>
  <c r="H184" i="1" s="1"/>
  <c r="H185" i="1" s="1"/>
  <c r="P189" i="1"/>
  <c r="P199" i="1"/>
  <c r="P271" i="1"/>
  <c r="P23" i="2"/>
  <c r="P82" i="1"/>
  <c r="Q82" i="1" s="1"/>
  <c r="P101" i="1"/>
  <c r="P112" i="1"/>
  <c r="P151" i="1"/>
  <c r="P162" i="1"/>
  <c r="P173" i="1"/>
  <c r="P184" i="1"/>
  <c r="P221" i="1"/>
  <c r="H230" i="1"/>
  <c r="H231" i="1" s="1"/>
  <c r="H232" i="1" s="1"/>
  <c r="H233" i="1" s="1"/>
  <c r="P140" i="1"/>
  <c r="P146" i="1"/>
  <c r="H186" i="1"/>
  <c r="H187" i="1" s="1"/>
  <c r="H188" i="1" s="1"/>
  <c r="H189" i="1" s="1"/>
  <c r="Q203" i="1"/>
  <c r="P238" i="1"/>
  <c r="R238" i="1"/>
  <c r="R239" i="1" s="1"/>
  <c r="R240" i="1" s="1"/>
  <c r="R241" i="1" s="1"/>
  <c r="R242" i="1" s="1"/>
  <c r="R243" i="1" s="1"/>
  <c r="P24" i="2"/>
  <c r="P227" i="1"/>
  <c r="R227" i="1"/>
  <c r="R228" i="1" s="1"/>
  <c r="R229" i="1" s="1"/>
  <c r="R230" i="1" s="1"/>
  <c r="R231" i="1" s="1"/>
  <c r="R232" i="1" s="1"/>
  <c r="R233" i="1" s="1"/>
  <c r="P240" i="1"/>
  <c r="R244" i="1"/>
  <c r="P268" i="1"/>
  <c r="Q268" i="1" s="1"/>
  <c r="R269" i="1"/>
  <c r="H275" i="1"/>
  <c r="H276" i="1" s="1"/>
  <c r="H277" i="1" s="1"/>
  <c r="H281" i="1"/>
  <c r="H282" i="1" s="1"/>
  <c r="H294" i="1"/>
  <c r="H295" i="1" s="1"/>
  <c r="H296" i="1" s="1"/>
  <c r="H297" i="1" s="1"/>
  <c r="H298" i="1" s="1"/>
  <c r="H299" i="1" s="1"/>
  <c r="H304" i="1"/>
  <c r="P308" i="1"/>
  <c r="P7" i="2"/>
  <c r="P5" i="2"/>
  <c r="P3" i="2"/>
  <c r="H29" i="2"/>
  <c r="H30" i="2" s="1"/>
  <c r="H31" i="2" s="1"/>
  <c r="H32" i="2" s="1"/>
  <c r="H33" i="2" s="1"/>
  <c r="H34" i="2" s="1"/>
  <c r="H35" i="2" s="1"/>
  <c r="P33" i="2"/>
  <c r="H39" i="2"/>
  <c r="H40" i="2" s="1"/>
  <c r="H41" i="2" s="1"/>
  <c r="H42" i="2" s="1"/>
  <c r="H43" i="2" s="1"/>
  <c r="H44" i="2" s="1"/>
  <c r="H45" i="2" s="1"/>
  <c r="H46" i="2" s="1"/>
  <c r="P138" i="1"/>
  <c r="P149" i="1"/>
  <c r="P160" i="1"/>
  <c r="P196" i="1"/>
  <c r="R203" i="1"/>
  <c r="R204" i="1" s="1"/>
  <c r="R205" i="1" s="1"/>
  <c r="R206" i="1" s="1"/>
  <c r="R207" i="1" s="1"/>
  <c r="R208" i="1" s="1"/>
  <c r="R209" i="1" s="1"/>
  <c r="R210" i="1" s="1"/>
  <c r="R211" i="1" s="1"/>
  <c r="P204" i="1"/>
  <c r="P207" i="1"/>
  <c r="H209" i="1"/>
  <c r="H210" i="1" s="1"/>
  <c r="P235" i="1"/>
  <c r="Q235" i="1" s="1"/>
  <c r="P243" i="1"/>
  <c r="H248" i="1"/>
  <c r="H249" i="1" s="1"/>
  <c r="H261" i="1"/>
  <c r="H262" i="1" s="1"/>
  <c r="H263" i="1" s="1"/>
  <c r="H264" i="1" s="1"/>
  <c r="H265" i="1" s="1"/>
  <c r="H266" i="1" s="1"/>
  <c r="P276" i="1"/>
  <c r="P282" i="1"/>
  <c r="Q282" i="1" s="1"/>
  <c r="Q292" i="1"/>
  <c r="P301" i="1"/>
  <c r="Q301" i="1" s="1"/>
  <c r="R16" i="2"/>
  <c r="R17" i="2" s="1"/>
  <c r="R18" i="2" s="1"/>
  <c r="R19" i="2" s="1"/>
  <c r="R20" i="2" s="1"/>
  <c r="R21" i="2" s="1"/>
  <c r="R22" i="2" s="1"/>
  <c r="R23" i="2" s="1"/>
  <c r="R24" i="2" s="1"/>
  <c r="P40" i="2"/>
  <c r="P38" i="2"/>
  <c r="Q38" i="2" s="1"/>
  <c r="Q39" i="2" s="1"/>
  <c r="P36" i="2"/>
  <c r="R40" i="2"/>
  <c r="P57" i="2"/>
  <c r="H52" i="2"/>
  <c r="H53" i="2" s="1"/>
  <c r="H54" i="2" s="1"/>
  <c r="H55" i="2" s="1"/>
  <c r="H56" i="2" s="1"/>
  <c r="H57" i="2" s="1"/>
  <c r="P56" i="2"/>
  <c r="R60" i="2"/>
  <c r="R61" i="2" s="1"/>
  <c r="R62" i="2" s="1"/>
  <c r="R63" i="2" s="1"/>
  <c r="R64" i="2" s="1"/>
  <c r="R65" i="2" s="1"/>
  <c r="R66" i="2" s="1"/>
  <c r="R67" i="2" s="1"/>
  <c r="R68" i="2" s="1"/>
  <c r="H228" i="1"/>
  <c r="H229" i="1" s="1"/>
  <c r="P249" i="1"/>
  <c r="R249" i="1"/>
  <c r="R250" i="1" s="1"/>
  <c r="R251" i="1" s="1"/>
  <c r="R252" i="1" s="1"/>
  <c r="R253" i="1" s="1"/>
  <c r="R254" i="1" s="1"/>
  <c r="R258" i="1"/>
  <c r="R259" i="1" s="1"/>
  <c r="R260" i="1" s="1"/>
  <c r="R261" i="1" s="1"/>
  <c r="R262" i="1" s="1"/>
  <c r="R263" i="1" s="1"/>
  <c r="R264" i="1" s="1"/>
  <c r="R265" i="1" s="1"/>
  <c r="R266" i="1" s="1"/>
  <c r="R291" i="1"/>
  <c r="H8" i="2"/>
  <c r="H9" i="2" s="1"/>
  <c r="H10" i="2" s="1"/>
  <c r="H11" i="2" s="1"/>
  <c r="H12" i="2" s="1"/>
  <c r="H13" i="2" s="1"/>
  <c r="H18" i="2"/>
  <c r="H19" i="2" s="1"/>
  <c r="H20" i="2" s="1"/>
  <c r="H21" i="2" s="1"/>
  <c r="H22" i="2" s="1"/>
  <c r="H23" i="2" s="1"/>
  <c r="H24" i="2" s="1"/>
  <c r="P22" i="2"/>
  <c r="P66" i="2"/>
  <c r="H68" i="2"/>
  <c r="H192" i="1"/>
  <c r="H193" i="1" s="1"/>
  <c r="H194" i="1" s="1"/>
  <c r="H195" i="1" s="1"/>
  <c r="H196" i="1" s="1"/>
  <c r="H197" i="1" s="1"/>
  <c r="H198" i="1" s="1"/>
  <c r="H199" i="1" s="1"/>
  <c r="H200" i="1" s="1"/>
  <c r="R195" i="1"/>
  <c r="R196" i="1" s="1"/>
  <c r="R197" i="1" s="1"/>
  <c r="R198" i="1" s="1"/>
  <c r="R199" i="1" s="1"/>
  <c r="R200" i="1" s="1"/>
  <c r="P216" i="1"/>
  <c r="H222" i="1"/>
  <c r="P226" i="1"/>
  <c r="Q226" i="1" s="1"/>
  <c r="P229" i="1"/>
  <c r="P257" i="1"/>
  <c r="Q257" i="1" s="1"/>
  <c r="P265" i="1"/>
  <c r="P288" i="1"/>
  <c r="H283" i="1"/>
  <c r="H284" i="1" s="1"/>
  <c r="H285" i="1" s="1"/>
  <c r="H286" i="1" s="1"/>
  <c r="H287" i="1" s="1"/>
  <c r="H288" i="1" s="1"/>
  <c r="P287" i="1"/>
  <c r="P304" i="1"/>
  <c r="P302" i="1"/>
  <c r="Q302" i="1" s="1"/>
  <c r="P300" i="1"/>
  <c r="R304" i="1"/>
  <c r="R305" i="1" s="1"/>
  <c r="R306" i="1" s="1"/>
  <c r="R307" i="1" s="1"/>
  <c r="R308" i="1" s="1"/>
  <c r="R309" i="1" s="1"/>
  <c r="R310" i="1" s="1"/>
  <c r="P6" i="2"/>
  <c r="P15" i="2"/>
  <c r="Q15" i="2" s="1"/>
  <c r="P29" i="2"/>
  <c r="P27" i="2"/>
  <c r="Q27" i="2" s="1"/>
  <c r="P25" i="2"/>
  <c r="R29" i="2"/>
  <c r="R30" i="2" s="1"/>
  <c r="R31" i="2" s="1"/>
  <c r="R32" i="2" s="1"/>
  <c r="R33" i="2" s="1"/>
  <c r="R34" i="2" s="1"/>
  <c r="R35" i="2" s="1"/>
  <c r="P46" i="2"/>
  <c r="P45" i="2"/>
  <c r="P59" i="2"/>
  <c r="Q59" i="2" s="1"/>
  <c r="R248" i="1"/>
  <c r="H250" i="1"/>
  <c r="H251" i="1" s="1"/>
  <c r="H252" i="1" s="1"/>
  <c r="H253" i="1" s="1"/>
  <c r="H254" i="1" s="1"/>
  <c r="H255" i="1" s="1"/>
  <c r="R280" i="1"/>
  <c r="R281" i="1" s="1"/>
  <c r="R282" i="1" s="1"/>
  <c r="R283" i="1" s="1"/>
  <c r="R284" i="1" s="1"/>
  <c r="R285" i="1" s="1"/>
  <c r="R286" i="1" s="1"/>
  <c r="R287" i="1" s="1"/>
  <c r="R288" i="1" s="1"/>
  <c r="P281" i="1"/>
  <c r="Q281" i="1" s="1"/>
  <c r="R5" i="2"/>
  <c r="R6" i="2" s="1"/>
  <c r="R7" i="2" s="1"/>
  <c r="R8" i="2" s="1"/>
  <c r="R9" i="2" s="1"/>
  <c r="R10" i="2" s="1"/>
  <c r="R11" i="2" s="1"/>
  <c r="R12" i="2" s="1"/>
  <c r="R13" i="2" s="1"/>
  <c r="P55" i="2"/>
  <c r="P195" i="1"/>
  <c r="R192" i="1"/>
  <c r="R193" i="1" s="1"/>
  <c r="P205" i="1"/>
  <c r="H211" i="1"/>
  <c r="R214" i="1"/>
  <c r="P218" i="1"/>
  <c r="H220" i="1"/>
  <c r="H221" i="1" s="1"/>
  <c r="P223" i="1"/>
  <c r="P246" i="1"/>
  <c r="Q246" i="1" s="1"/>
  <c r="P247" i="1"/>
  <c r="Q247" i="1" s="1"/>
  <c r="Q248" i="1" s="1"/>
  <c r="P254" i="1"/>
  <c r="P255" i="1"/>
  <c r="H259" i="1"/>
  <c r="H260" i="1" s="1"/>
  <c r="R274" i="1"/>
  <c r="R275" i="1" s="1"/>
  <c r="R276" i="1" s="1"/>
  <c r="R277" i="1" s="1"/>
  <c r="P283" i="1"/>
  <c r="P293" i="1"/>
  <c r="Q293" i="1" s="1"/>
  <c r="Q294" i="1" s="1"/>
  <c r="P291" i="1"/>
  <c r="Q291" i="1" s="1"/>
  <c r="P289" i="1"/>
  <c r="P303" i="1"/>
  <c r="Q303" i="1" s="1"/>
  <c r="P4" i="2"/>
  <c r="Q4" i="2" s="1"/>
  <c r="P28" i="2"/>
  <c r="Q28" i="2" s="1"/>
  <c r="R41" i="2"/>
  <c r="R42" i="2" s="1"/>
  <c r="R43" i="2" s="1"/>
  <c r="R44" i="2" s="1"/>
  <c r="R45" i="2" s="1"/>
  <c r="R46" i="2" s="1"/>
  <c r="P44" i="2"/>
  <c r="P206" i="1"/>
  <c r="P217" i="1"/>
  <c r="P228" i="1"/>
  <c r="P239" i="1"/>
  <c r="P250" i="1"/>
  <c r="P261" i="1"/>
  <c r="P272" i="1"/>
  <c r="R292" i="1"/>
  <c r="R293" i="1" s="1"/>
  <c r="R294" i="1" s="1"/>
  <c r="R295" i="1" s="1"/>
  <c r="R296" i="1" s="1"/>
  <c r="R297" i="1" s="1"/>
  <c r="R298" i="1" s="1"/>
  <c r="R299" i="1" s="1"/>
  <c r="R303" i="1"/>
  <c r="P305" i="1"/>
  <c r="P8" i="2"/>
  <c r="P19" i="2"/>
  <c r="R28" i="2"/>
  <c r="P30" i="2"/>
  <c r="R39" i="2"/>
  <c r="P41" i="2"/>
  <c r="R50" i="2"/>
  <c r="R51" i="2" s="1"/>
  <c r="R52" i="2" s="1"/>
  <c r="R53" i="2" s="1"/>
  <c r="R54" i="2" s="1"/>
  <c r="R55" i="2" s="1"/>
  <c r="R56" i="2" s="1"/>
  <c r="R57" i="2" s="1"/>
  <c r="P52" i="2"/>
  <c r="P63" i="2"/>
  <c r="P262" i="1"/>
  <c r="P273" i="1"/>
  <c r="P284" i="1"/>
  <c r="P295" i="1"/>
  <c r="P306" i="1"/>
  <c r="P9" i="2"/>
  <c r="P20" i="2"/>
  <c r="P31" i="2"/>
  <c r="P42" i="2"/>
  <c r="P53" i="2"/>
  <c r="P64" i="2"/>
  <c r="P197" i="1"/>
  <c r="P208" i="1"/>
  <c r="P219" i="1"/>
  <c r="P230" i="1"/>
  <c r="P241" i="1"/>
  <c r="P252" i="1"/>
  <c r="P263" i="1"/>
  <c r="P274" i="1"/>
  <c r="P285" i="1"/>
  <c r="P296" i="1"/>
  <c r="P307" i="1"/>
  <c r="P10" i="2"/>
  <c r="P21" i="2"/>
  <c r="P32" i="2"/>
  <c r="P43" i="2"/>
  <c r="P54" i="2"/>
  <c r="P65" i="2"/>
  <c r="P209" i="1"/>
  <c r="P220" i="1"/>
  <c r="P231" i="1"/>
  <c r="P242" i="1"/>
  <c r="P253" i="1"/>
  <c r="P264" i="1"/>
  <c r="P275" i="1"/>
  <c r="P286" i="1"/>
  <c r="Q60" i="2" l="1"/>
  <c r="Q84" i="1"/>
  <c r="Q295" i="1"/>
  <c r="Q61" i="1"/>
  <c r="Q62" i="1" s="1"/>
  <c r="Q63" i="1" s="1"/>
  <c r="Q64" i="1" s="1"/>
  <c r="Q65" i="1" s="1"/>
  <c r="Q66" i="1" s="1"/>
  <c r="Q67" i="1" s="1"/>
  <c r="Q68" i="1" s="1"/>
  <c r="Q40" i="2"/>
  <c r="Q41" i="2" s="1"/>
  <c r="Q42" i="2" s="1"/>
  <c r="Q43" i="2" s="1"/>
  <c r="Q44" i="2" s="1"/>
  <c r="Q45" i="2" s="1"/>
  <c r="Q46" i="2" s="1"/>
  <c r="Q138" i="1"/>
  <c r="Q173" i="1"/>
  <c r="Q174" i="1" s="1"/>
  <c r="Q175" i="1" s="1"/>
  <c r="Q176" i="1" s="1"/>
  <c r="Q177" i="1" s="1"/>
  <c r="Q178" i="1" s="1"/>
  <c r="Q16" i="2"/>
  <c r="Q17" i="2" s="1"/>
  <c r="Q18" i="2" s="1"/>
  <c r="Q19" i="2" s="1"/>
  <c r="Q20" i="2" s="1"/>
  <c r="Q21" i="2" s="1"/>
  <c r="Q22" i="2" s="1"/>
  <c r="Q23" i="2" s="1"/>
  <c r="Q24" i="2" s="1"/>
  <c r="Q83" i="1"/>
  <c r="Q148" i="1"/>
  <c r="Q60" i="1"/>
  <c r="Q194" i="1"/>
  <c r="Q195" i="1" s="1"/>
  <c r="Q196" i="1" s="1"/>
  <c r="Q197" i="1" s="1"/>
  <c r="Q198" i="1" s="1"/>
  <c r="Q199" i="1" s="1"/>
  <c r="Q200" i="1" s="1"/>
  <c r="Q32" i="1"/>
  <c r="Q33" i="1" s="1"/>
  <c r="Q34" i="1" s="1"/>
  <c r="Q35" i="1" s="1"/>
  <c r="Q250" i="1"/>
  <c r="Q251" i="1" s="1"/>
  <c r="Q252" i="1" s="1"/>
  <c r="Q253" i="1" s="1"/>
  <c r="Q254" i="1" s="1"/>
  <c r="Q255" i="1" s="1"/>
  <c r="Q249" i="1"/>
  <c r="Q204" i="1"/>
  <c r="Q5" i="2"/>
  <c r="Q172" i="1"/>
  <c r="Q61" i="2"/>
  <c r="Q62" i="2" s="1"/>
  <c r="Q63" i="2" s="1"/>
  <c r="Q64" i="2" s="1"/>
  <c r="Q65" i="2" s="1"/>
  <c r="Q66" i="2" s="1"/>
  <c r="Q67" i="2" s="1"/>
  <c r="Q68" i="2" s="1"/>
  <c r="Q71" i="1"/>
  <c r="Q72" i="1" s="1"/>
  <c r="Q73" i="1" s="1"/>
  <c r="Q74" i="1" s="1"/>
  <c r="Q75" i="1" s="1"/>
  <c r="Q76" i="1" s="1"/>
  <c r="Q77" i="1" s="1"/>
  <c r="Q78" i="1" s="1"/>
  <c r="Q79" i="1" s="1"/>
  <c r="Q259" i="1"/>
  <c r="Q115" i="1"/>
  <c r="Q116" i="1" s="1"/>
  <c r="Q117" i="1" s="1"/>
  <c r="Q118" i="1" s="1"/>
  <c r="Q119" i="1" s="1"/>
  <c r="Q120" i="1" s="1"/>
  <c r="Q121" i="1" s="1"/>
  <c r="Q122" i="1" s="1"/>
  <c r="Q123" i="1" s="1"/>
  <c r="Q237" i="1"/>
  <c r="Q238" i="1" s="1"/>
  <c r="Q239" i="1" s="1"/>
  <c r="Q240" i="1" s="1"/>
  <c r="Q241" i="1" s="1"/>
  <c r="Q242" i="1" s="1"/>
  <c r="Q243" i="1" s="1"/>
  <c r="Q244" i="1" s="1"/>
  <c r="Q87" i="1"/>
  <c r="Q88" i="1" s="1"/>
  <c r="Q89" i="1" s="1"/>
  <c r="Q90" i="1" s="1"/>
  <c r="Q205" i="1"/>
  <c r="Q183" i="1"/>
  <c r="Q184" i="1" s="1"/>
  <c r="Q185" i="1" s="1"/>
  <c r="Q186" i="1" s="1"/>
  <c r="Q187" i="1" s="1"/>
  <c r="Q188" i="1" s="1"/>
  <c r="Q189" i="1" s="1"/>
  <c r="Q258" i="1"/>
  <c r="Q236" i="1"/>
  <c r="Q7" i="2"/>
  <c r="Q8" i="2" s="1"/>
  <c r="Q9" i="2" s="1"/>
  <c r="Q10" i="2" s="1"/>
  <c r="Q11" i="2" s="1"/>
  <c r="Q12" i="2" s="1"/>
  <c r="Q13" i="2" s="1"/>
  <c r="Q296" i="1"/>
  <c r="Q297" i="1" s="1"/>
  <c r="Q298" i="1" s="1"/>
  <c r="Q299" i="1" s="1"/>
  <c r="Q283" i="1"/>
  <c r="Q29" i="2"/>
  <c r="Q30" i="2" s="1"/>
  <c r="Q31" i="2" s="1"/>
  <c r="Q32" i="2" s="1"/>
  <c r="Q33" i="2" s="1"/>
  <c r="Q34" i="2" s="1"/>
  <c r="Q35" i="2" s="1"/>
  <c r="Q304" i="1"/>
  <c r="Q305" i="1" s="1"/>
  <c r="Q306" i="1" s="1"/>
  <c r="Q307" i="1" s="1"/>
  <c r="Q308" i="1" s="1"/>
  <c r="Q309" i="1" s="1"/>
  <c r="Q310" i="1" s="1"/>
  <c r="Q39" i="1"/>
  <c r="Q40" i="1" s="1"/>
  <c r="Q41" i="1" s="1"/>
  <c r="Q42" i="1" s="1"/>
  <c r="Q43" i="1" s="1"/>
  <c r="Q44" i="1" s="1"/>
  <c r="Q45" i="1" s="1"/>
  <c r="Q46" i="1" s="1"/>
  <c r="Q126" i="1"/>
  <c r="Q127" i="1" s="1"/>
  <c r="Q128" i="1" s="1"/>
  <c r="Q129" i="1" s="1"/>
  <c r="Q130" i="1" s="1"/>
  <c r="Q131" i="1" s="1"/>
  <c r="Q132" i="1" s="1"/>
  <c r="Q133" i="1" s="1"/>
  <c r="Q134" i="1" s="1"/>
  <c r="Q11" i="1"/>
  <c r="Q284" i="1"/>
  <c r="Q285" i="1" s="1"/>
  <c r="Q286" i="1" s="1"/>
  <c r="Q287" i="1" s="1"/>
  <c r="Q288" i="1" s="1"/>
  <c r="Q206" i="1"/>
  <c r="Q207" i="1" s="1"/>
  <c r="Q208" i="1" s="1"/>
  <c r="Q209" i="1" s="1"/>
  <c r="Q210" i="1" s="1"/>
  <c r="Q211" i="1" s="1"/>
  <c r="Q6" i="2"/>
  <c r="Q160" i="1"/>
  <c r="Q161" i="1" s="1"/>
  <c r="Q162" i="1" s="1"/>
  <c r="Q163" i="1" s="1"/>
  <c r="Q164" i="1" s="1"/>
  <c r="Q165" i="1" s="1"/>
  <c r="Q166" i="1" s="1"/>
  <c r="Q167" i="1" s="1"/>
  <c r="Q227" i="1"/>
  <c r="Q228" i="1" s="1"/>
  <c r="Q229" i="1" s="1"/>
  <c r="Q230" i="1" s="1"/>
  <c r="Q231" i="1" s="1"/>
  <c r="Q232" i="1" s="1"/>
  <c r="Q233" i="1" s="1"/>
  <c r="Q93" i="1"/>
  <c r="Q94" i="1" s="1"/>
  <c r="Q95" i="1" s="1"/>
  <c r="Q96" i="1" s="1"/>
  <c r="Q97" i="1" s="1"/>
  <c r="Q98" i="1" s="1"/>
  <c r="Q99" i="1" s="1"/>
  <c r="Q100" i="1" s="1"/>
  <c r="Q101" i="1" s="1"/>
  <c r="Q139" i="1"/>
  <c r="Q140" i="1" s="1"/>
  <c r="Q141" i="1" s="1"/>
  <c r="Q142" i="1" s="1"/>
  <c r="Q143" i="1" s="1"/>
  <c r="Q144" i="1" s="1"/>
  <c r="Q145" i="1" s="1"/>
  <c r="Q18" i="1"/>
  <c r="Q19" i="1" s="1"/>
  <c r="Q20" i="1" s="1"/>
  <c r="Q21" i="1" s="1"/>
  <c r="Q22" i="1" s="1"/>
  <c r="Q23" i="1" s="1"/>
  <c r="Q24" i="1" s="1"/>
  <c r="Q85" i="1"/>
  <c r="Q86" i="1" s="1"/>
  <c r="Q260" i="1"/>
  <c r="Q261" i="1" s="1"/>
  <c r="Q262" i="1" s="1"/>
  <c r="Q263" i="1" s="1"/>
  <c r="Q264" i="1" s="1"/>
  <c r="Q265" i="1" s="1"/>
  <c r="Q266" i="1" s="1"/>
  <c r="Q269" i="1"/>
  <c r="Q270" i="1" s="1"/>
  <c r="Q271" i="1" s="1"/>
  <c r="Q272" i="1" s="1"/>
  <c r="Q273" i="1" s="1"/>
  <c r="Q274" i="1" s="1"/>
  <c r="Q275" i="1" s="1"/>
  <c r="Q276" i="1" s="1"/>
  <c r="Q277" i="1" s="1"/>
  <c r="Q50" i="2"/>
  <c r="Q51" i="2" s="1"/>
  <c r="Q52" i="2" s="1"/>
  <c r="Q53" i="2" s="1"/>
  <c r="Q54" i="2" s="1"/>
  <c r="Q55" i="2" s="1"/>
  <c r="Q56" i="2" s="1"/>
  <c r="Q57" i="2" s="1"/>
  <c r="Q104" i="1"/>
  <c r="Q149" i="1"/>
  <c r="Q150" i="1" s="1"/>
  <c r="Q151" i="1" s="1"/>
  <c r="Q152" i="1" s="1"/>
  <c r="Q153" i="1" s="1"/>
  <c r="Q154" i="1" s="1"/>
  <c r="Q155" i="1" s="1"/>
  <c r="Q156" i="1" s="1"/>
  <c r="Q51" i="1"/>
  <c r="Q52" i="1" s="1"/>
  <c r="Q53" i="1" s="1"/>
  <c r="Q54" i="1" s="1"/>
  <c r="Q55" i="1" s="1"/>
  <c r="Q56" i="1" s="1"/>
  <c r="Q57" i="1" s="1"/>
  <c r="Q12" i="1"/>
  <c r="Q13" i="1" s="1"/>
  <c r="Q214" i="1"/>
  <c r="Q215" i="1" s="1"/>
  <c r="Q216" i="1" s="1"/>
  <c r="Q217" i="1" s="1"/>
  <c r="Q218" i="1" s="1"/>
  <c r="Q219" i="1" s="1"/>
  <c r="Q220" i="1" s="1"/>
  <c r="Q221" i="1" s="1"/>
  <c r="Q222" i="1" s="1"/>
  <c r="Q105" i="1"/>
  <c r="Q106" i="1" s="1"/>
  <c r="Q107" i="1" s="1"/>
  <c r="Q108" i="1" s="1"/>
  <c r="Q109" i="1" s="1"/>
  <c r="Q110" i="1" s="1"/>
  <c r="Q111" i="1" s="1"/>
  <c r="Q112" i="1" s="1"/>
</calcChain>
</file>

<file path=xl/sharedStrings.xml><?xml version="1.0" encoding="utf-8"?>
<sst xmlns="http://schemas.openxmlformats.org/spreadsheetml/2006/main" count="559" uniqueCount="83">
  <si>
    <t>UF</t>
  </si>
  <si>
    <t>Décimos de renda</t>
  </si>
  <si>
    <r>
      <t xml:space="preserve">Renda Domiciliar </t>
    </r>
    <r>
      <rPr>
        <i/>
        <sz val="12"/>
        <rFont val="Calibri"/>
        <family val="2"/>
        <scheme val="minor"/>
      </rPr>
      <t>per capita</t>
    </r>
    <r>
      <rPr>
        <sz val="12"/>
        <rFont val="Calibri"/>
        <family val="2"/>
        <scheme val="minor"/>
      </rPr>
      <t xml:space="preserve"> (EXCLUINDO o Auxílio Emergencial)    Limite Superior da Classe R$</t>
    </r>
  </si>
  <si>
    <t>População Total</t>
  </si>
  <si>
    <t xml:space="preserve">População residindo em domicílios  beneficiados com Auxílio Emergencial </t>
  </si>
  <si>
    <t xml:space="preserve">Percentual da população residindo em domicílios  beneficiados com Auxílio Emergencial </t>
  </si>
  <si>
    <t>Frequência da população residindo em domicílios  beneficiados com Auxílio Emergencial nos décimos de renda per capita</t>
  </si>
  <si>
    <r>
      <t xml:space="preserve">Frequência acumulada  da população residindo em domicílios  beneficiados com Auxílio Emergencial nos décimos de renda </t>
    </r>
    <r>
      <rPr>
        <i/>
        <sz val="12"/>
        <rFont val="Calibri"/>
        <family val="2"/>
        <scheme val="minor"/>
      </rPr>
      <t>per capita</t>
    </r>
  </si>
  <si>
    <r>
      <t xml:space="preserve">Renda Domiciliar </t>
    </r>
    <r>
      <rPr>
        <i/>
        <sz val="12"/>
        <rFont val="Calibri"/>
        <family val="2"/>
        <scheme val="minor"/>
      </rPr>
      <t>per capita</t>
    </r>
    <r>
      <rPr>
        <sz val="12"/>
        <rFont val="Calibri"/>
        <family val="2"/>
        <scheme val="minor"/>
      </rPr>
      <t xml:space="preserve"> média EXCLUINDO o Auxílio Emergencial (R$)     </t>
    </r>
  </si>
  <si>
    <r>
      <t xml:space="preserve">Renda Domiciliar </t>
    </r>
    <r>
      <rPr>
        <i/>
        <sz val="12"/>
        <rFont val="Calibri"/>
        <family val="2"/>
        <scheme val="minor"/>
      </rPr>
      <t>per capita</t>
    </r>
    <r>
      <rPr>
        <sz val="12"/>
        <rFont val="Calibri"/>
        <family val="2"/>
        <scheme val="minor"/>
      </rPr>
      <t xml:space="preserve"> média (R$)        </t>
    </r>
  </si>
  <si>
    <r>
      <t xml:space="preserve">Percentual de aumento Renda Domiciliar </t>
    </r>
    <r>
      <rPr>
        <i/>
        <sz val="12"/>
        <rFont val="Calibri"/>
        <family val="2"/>
        <scheme val="minor"/>
      </rPr>
      <t>per capita</t>
    </r>
    <r>
      <rPr>
        <sz val="12"/>
        <rFont val="Calibri"/>
        <family val="2"/>
        <scheme val="minor"/>
      </rPr>
      <t xml:space="preserve"> média com a aplicação do  Auxílio Emergencial (%)  </t>
    </r>
  </si>
  <si>
    <r>
      <t xml:space="preserve">Valor </t>
    </r>
    <r>
      <rPr>
        <i/>
        <sz val="12"/>
        <rFont val="Calibri"/>
        <family val="2"/>
        <scheme val="minor"/>
      </rPr>
      <t>per capita</t>
    </r>
    <r>
      <rPr>
        <sz val="12"/>
        <rFont val="Calibri"/>
        <family val="2"/>
        <scheme val="minor"/>
      </rPr>
      <t xml:space="preserve"> do Auxílio Emergencial  nos Decis de Renda (R$)                 </t>
    </r>
  </si>
  <si>
    <t xml:space="preserve">Total dos valores da Classe  (R$)           </t>
  </si>
  <si>
    <t>Fração da classe em relação ao total (%)</t>
  </si>
  <si>
    <t>Ordenada da Curva de incidência dos valores do Auxílio Emergencial (%)</t>
  </si>
  <si>
    <t xml:space="preserve">Total dos valores da Classe  Acumulado (R$)                 </t>
  </si>
  <si>
    <t xml:space="preserve">Número médio de pessoas no domicílio </t>
  </si>
  <si>
    <t>A</t>
  </si>
  <si>
    <t>B</t>
  </si>
  <si>
    <t>C</t>
  </si>
  <si>
    <t>D</t>
  </si>
  <si>
    <t>E</t>
  </si>
  <si>
    <t>F</t>
  </si>
  <si>
    <t>G</t>
  </si>
  <si>
    <t>H=( G/F-1)*100</t>
  </si>
  <si>
    <t>I= G-F</t>
  </si>
  <si>
    <t>J=(G-F)*A</t>
  </si>
  <si>
    <t>K</t>
  </si>
  <si>
    <t>L</t>
  </si>
  <si>
    <t>M</t>
  </si>
  <si>
    <t>N</t>
  </si>
  <si>
    <t>BR</t>
  </si>
  <si>
    <t>Total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</si>
  <si>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</si>
  <si>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</si>
  <si>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</si>
  <si>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</si>
  <si>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</si>
  <si>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</si>
  <si>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</si>
  <si>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</si>
  <si>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</si>
  <si>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</si>
  <si>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RO</t>
  </si>
  <si>
    <t>AC</t>
  </si>
  <si>
    <t>AM</t>
  </si>
  <si>
    <t>RR</t>
  </si>
  <si>
    <t>PA</t>
  </si>
  <si>
    <t>AP</t>
  </si>
  <si>
    <t>TO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</si>
  <si>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</si>
  <si>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</si>
  <si>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</si>
  <si>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</si>
  <si>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</si>
  <si>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</si>
  <si>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</si>
  <si>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</si>
  <si>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</si>
  <si>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MG</t>
  </si>
  <si>
    <t>ES</t>
  </si>
  <si>
    <t>RJ</t>
  </si>
  <si>
    <t>SP</t>
  </si>
  <si>
    <t>PR</t>
  </si>
  <si>
    <t>SC</t>
  </si>
  <si>
    <t>RS</t>
  </si>
  <si>
    <t>MS</t>
  </si>
  <si>
    <t>MT</t>
  </si>
  <si>
    <t>GO</t>
  </si>
  <si>
    <t>DF</t>
  </si>
  <si>
    <t xml:space="preserve">Ordenada da Curva de incidência dos valores do Auxílio Emergencial </t>
  </si>
  <si>
    <t>NO</t>
  </si>
  <si>
    <t>ND</t>
  </si>
  <si>
    <t>SD</t>
  </si>
  <si>
    <t>SU</t>
  </si>
  <si>
    <t>CO</t>
  </si>
  <si>
    <t>Fonte: PNAD COVID19 - Maio de 2020</t>
  </si>
  <si>
    <t>Domicílios Total</t>
  </si>
  <si>
    <t xml:space="preserve">Domicílios  beneficiados com Auxílio Emergencial </t>
  </si>
  <si>
    <t xml:space="preserve">Percentual  domicílios  beneficiados com Auxílio Emergencial </t>
  </si>
  <si>
    <t>Frequência dos domicílios  beneficiados com Auxílio Emergencial nos décimos de renda per capita</t>
  </si>
  <si>
    <t>Frequência Acumulada dos domicílios  beneficiados com Auxílio Emergencial nos décimos de renda per capita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</si>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</sst>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_-;\-* #,##0.0_-;_-* &quot;-&quot;??_-;_-@_-"/>
    <numFmt numFmtId="166" formatCode="0.0%"/>
    <numFmt numFmtId="167" formatCode="_-* #,##0_-;\-* #,##0_-;_-* &quot;-&quot;??_-;_-@_-"/>
    <numFmt numFmtId="168" formatCode="#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60"/>
      <name val="Arial"/>
      <family val="2"/>
    </font>
    <font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ck">
        <color theme="0" tint="-0.34998626667073579"/>
      </bottom>
      <diagonal/>
    </border>
    <border>
      <left style="thin">
        <color theme="0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/>
      </left>
      <right style="thin">
        <color theme="0"/>
      </right>
      <top style="medium">
        <color theme="0" tint="-0.3499862666707357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ck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ck">
        <color theme="0" tint="-0.34998626667073579"/>
      </bottom>
      <diagonal/>
    </border>
    <border>
      <left/>
      <right/>
      <top style="thin">
        <color theme="0"/>
      </top>
      <bottom style="thick">
        <color theme="0" tint="-0.34998626667073579"/>
      </bottom>
      <diagonal/>
    </border>
    <border>
      <left style="thin">
        <color theme="0"/>
      </left>
      <right style="thin">
        <color theme="0"/>
      </right>
      <top style="thick">
        <color theme="0" tint="-0.34998626667073579"/>
      </top>
      <bottom/>
      <diagonal/>
    </border>
    <border>
      <left style="thin">
        <color theme="0"/>
      </left>
      <right/>
      <top style="thick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249977111117893"/>
      </top>
      <bottom style="thick">
        <color theme="0" tint="-0.34998626667073579"/>
      </bottom>
      <diagonal/>
    </border>
    <border>
      <left style="thin">
        <color theme="0"/>
      </left>
      <right/>
      <top style="thick">
        <color theme="0" tint="-0.249977111117893"/>
      </top>
      <bottom style="thick">
        <color theme="0" tint="-0.34998626667073579"/>
      </bottom>
      <diagonal/>
    </border>
    <border>
      <left/>
      <right/>
      <top style="thick">
        <color theme="0" tint="-0.249977111117893"/>
      </top>
      <bottom style="thick">
        <color theme="0" tint="-0.34998626667073579"/>
      </bottom>
      <diagonal/>
    </border>
    <border>
      <left/>
      <right/>
      <top style="thick">
        <color theme="0" tint="-0.249977111117893"/>
      </top>
      <bottom style="thick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</cellStyleXfs>
  <cellXfs count="1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166" fontId="6" fillId="2" borderId="1" xfId="2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5" fontId="3" fillId="2" borderId="0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164" fontId="7" fillId="2" borderId="3" xfId="1" applyFont="1" applyFill="1" applyBorder="1" applyAlignment="1">
      <alignment horizontal="center" vertical="center" wrapText="1"/>
    </xf>
    <xf numFmtId="165" fontId="7" fillId="2" borderId="4" xfId="1" applyNumberFormat="1" applyFont="1" applyFill="1" applyBorder="1" applyAlignment="1">
      <alignment horizontal="center" vertical="center" wrapText="1"/>
    </xf>
    <xf numFmtId="166" fontId="7" fillId="2" borderId="1" xfId="2" applyNumberFormat="1" applyFont="1" applyFill="1" applyBorder="1" applyAlignment="1">
      <alignment horizontal="center" vertical="center" wrapText="1"/>
    </xf>
    <xf numFmtId="167" fontId="7" fillId="2" borderId="2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/>
    </xf>
    <xf numFmtId="164" fontId="9" fillId="2" borderId="10" xfId="1" applyFont="1" applyFill="1" applyBorder="1" applyAlignment="1">
      <alignment horizontal="center" vertical="center"/>
    </xf>
    <xf numFmtId="167" fontId="8" fillId="2" borderId="9" xfId="1" applyNumberFormat="1" applyFont="1" applyFill="1" applyBorder="1" applyAlignment="1">
      <alignment horizontal="center" vertical="center"/>
    </xf>
    <xf numFmtId="166" fontId="8" fillId="2" borderId="11" xfId="2" applyNumberFormat="1" applyFont="1" applyFill="1" applyBorder="1"/>
    <xf numFmtId="167" fontId="8" fillId="2" borderId="0" xfId="1" applyNumberFormat="1" applyFont="1" applyFill="1" applyBorder="1" applyAlignment="1">
      <alignment horizontal="center" vertical="center"/>
    </xf>
    <xf numFmtId="164" fontId="10" fillId="2" borderId="12" xfId="1" applyFont="1" applyFill="1" applyBorder="1" applyAlignment="1">
      <alignment horizontal="center" vertical="center"/>
    </xf>
    <xf numFmtId="164" fontId="10" fillId="2" borderId="9" xfId="1" applyFont="1" applyFill="1" applyBorder="1" applyAlignment="1">
      <alignment horizontal="center" vertical="center"/>
    </xf>
    <xf numFmtId="165" fontId="10" fillId="2" borderId="9" xfId="1" applyNumberFormat="1" applyFont="1" applyFill="1" applyBorder="1" applyAlignment="1"/>
    <xf numFmtId="164" fontId="10" fillId="2" borderId="11" xfId="1" applyFont="1" applyFill="1" applyBorder="1" applyAlignment="1"/>
    <xf numFmtId="165" fontId="10" fillId="2" borderId="0" xfId="1" applyNumberFormat="1" applyFont="1" applyFill="1" applyBorder="1" applyAlignment="1"/>
    <xf numFmtId="164" fontId="7" fillId="2" borderId="13" xfId="1" applyFont="1" applyFill="1" applyBorder="1"/>
    <xf numFmtId="166" fontId="6" fillId="2" borderId="10" xfId="2" applyNumberFormat="1" applyFont="1" applyFill="1" applyBorder="1"/>
    <xf numFmtId="167" fontId="6" fillId="2" borderId="14" xfId="1" applyNumberFormat="1" applyFont="1" applyFill="1" applyBorder="1"/>
    <xf numFmtId="0" fontId="11" fillId="2" borderId="0" xfId="0" applyFont="1" applyFill="1"/>
    <xf numFmtId="164" fontId="10" fillId="2" borderId="15" xfId="1" applyFont="1" applyFill="1" applyBorder="1" applyAlignment="1">
      <alignment horizontal="center" vertical="center"/>
    </xf>
    <xf numFmtId="164" fontId="11" fillId="2" borderId="0" xfId="0" applyNumberFormat="1" applyFont="1" applyFill="1"/>
    <xf numFmtId="168" fontId="9" fillId="2" borderId="10" xfId="4" applyNumberFormat="1" applyFont="1" applyFill="1" applyBorder="1" applyAlignment="1">
      <alignment horizontal="center" vertical="top"/>
    </xf>
    <xf numFmtId="167" fontId="11" fillId="2" borderId="10" xfId="1" applyNumberFormat="1" applyFont="1" applyFill="1" applyBorder="1" applyAlignment="1">
      <alignment horizontal="center" vertical="center"/>
    </xf>
    <xf numFmtId="167" fontId="11" fillId="2" borderId="0" xfId="1" applyNumberFormat="1" applyFont="1" applyFill="1" applyBorder="1" applyAlignment="1">
      <alignment horizontal="center" vertical="center"/>
    </xf>
    <xf numFmtId="164" fontId="3" fillId="2" borderId="13" xfId="1" applyFont="1" applyFill="1" applyBorder="1" applyAlignment="1">
      <alignment horizontal="center" vertical="center"/>
    </xf>
    <xf numFmtId="164" fontId="3" fillId="2" borderId="10" xfId="1" applyFont="1" applyFill="1" applyBorder="1" applyAlignment="1">
      <alignment horizontal="center" vertical="center"/>
    </xf>
    <xf numFmtId="167" fontId="6" fillId="2" borderId="13" xfId="1" applyNumberFormat="1" applyFont="1" applyFill="1" applyBorder="1"/>
    <xf numFmtId="164" fontId="3" fillId="2" borderId="17" xfId="1" applyFont="1" applyFill="1" applyBorder="1" applyAlignment="1">
      <alignment horizontal="center" vertical="center"/>
    </xf>
    <xf numFmtId="167" fontId="11" fillId="2" borderId="0" xfId="0" applyNumberFormat="1" applyFont="1" applyFill="1"/>
    <xf numFmtId="166" fontId="8" fillId="2" borderId="18" xfId="2" applyNumberFormat="1" applyFont="1" applyFill="1" applyBorder="1"/>
    <xf numFmtId="165" fontId="10" fillId="2" borderId="16" xfId="1" applyNumberFormat="1" applyFont="1" applyFill="1" applyBorder="1" applyAlignment="1"/>
    <xf numFmtId="168" fontId="9" fillId="2" borderId="19" xfId="4" applyNumberFormat="1" applyFont="1" applyFill="1" applyBorder="1" applyAlignment="1">
      <alignment horizontal="center" vertical="top"/>
    </xf>
    <xf numFmtId="164" fontId="9" fillId="2" borderId="19" xfId="1" applyFont="1" applyFill="1" applyBorder="1" applyAlignment="1">
      <alignment horizontal="center" vertical="center"/>
    </xf>
    <xf numFmtId="167" fontId="11" fillId="2" borderId="19" xfId="1" applyNumberFormat="1" applyFont="1" applyFill="1" applyBorder="1" applyAlignment="1">
      <alignment horizontal="center" vertical="center"/>
    </xf>
    <xf numFmtId="167" fontId="11" fillId="2" borderId="20" xfId="1" applyNumberFormat="1" applyFont="1" applyFill="1" applyBorder="1" applyAlignment="1">
      <alignment horizontal="center" vertical="center"/>
    </xf>
    <xf numFmtId="166" fontId="8" fillId="2" borderId="7" xfId="2" applyNumberFormat="1" applyFont="1" applyFill="1" applyBorder="1"/>
    <xf numFmtId="166" fontId="8" fillId="2" borderId="19" xfId="2" applyNumberFormat="1" applyFont="1" applyFill="1" applyBorder="1"/>
    <xf numFmtId="166" fontId="8" fillId="2" borderId="20" xfId="2" applyNumberFormat="1" applyFont="1" applyFill="1" applyBorder="1"/>
    <xf numFmtId="164" fontId="3" fillId="2" borderId="21" xfId="1" applyFont="1" applyFill="1" applyBorder="1" applyAlignment="1">
      <alignment horizontal="center" vertical="center"/>
    </xf>
    <xf numFmtId="164" fontId="3" fillId="2" borderId="20" xfId="1" applyFont="1" applyFill="1" applyBorder="1" applyAlignment="1">
      <alignment horizontal="center" vertical="center"/>
    </xf>
    <xf numFmtId="165" fontId="10" fillId="2" borderId="7" xfId="1" applyNumberFormat="1" applyFont="1" applyFill="1" applyBorder="1" applyAlignment="1"/>
    <xf numFmtId="164" fontId="10" fillId="2" borderId="22" xfId="1" applyFont="1" applyFill="1" applyBorder="1" applyAlignment="1"/>
    <xf numFmtId="167" fontId="6" fillId="2" borderId="21" xfId="1" applyNumberFormat="1" applyFont="1" applyFill="1" applyBorder="1"/>
    <xf numFmtId="166" fontId="6" fillId="2" borderId="19" xfId="2" applyNumberFormat="1" applyFont="1" applyFill="1" applyBorder="1"/>
    <xf numFmtId="167" fontId="6" fillId="2" borderId="20" xfId="1" applyNumberFormat="1" applyFont="1" applyFill="1" applyBorder="1"/>
    <xf numFmtId="164" fontId="3" fillId="2" borderId="22" xfId="1" applyFont="1" applyFill="1" applyBorder="1" applyAlignment="1">
      <alignment horizontal="center" vertical="center"/>
    </xf>
    <xf numFmtId="166" fontId="6" fillId="2" borderId="9" xfId="2" applyNumberFormat="1" applyFont="1" applyFill="1" applyBorder="1"/>
    <xf numFmtId="164" fontId="12" fillId="2" borderId="19" xfId="5" applyFont="1" applyFill="1" applyBorder="1" applyAlignment="1">
      <alignment horizontal="center" vertical="center"/>
    </xf>
    <xf numFmtId="164" fontId="12" fillId="2" borderId="10" xfId="5" applyFont="1" applyFill="1" applyBorder="1" applyAlignment="1">
      <alignment horizontal="center" vertical="center"/>
    </xf>
    <xf numFmtId="166" fontId="8" fillId="2" borderId="0" xfId="2" applyNumberFormat="1" applyFont="1" applyFill="1" applyBorder="1"/>
    <xf numFmtId="167" fontId="7" fillId="2" borderId="12" xfId="1" applyNumberFormat="1" applyFont="1" applyFill="1" applyBorder="1"/>
    <xf numFmtId="167" fontId="6" fillId="2" borderId="11" xfId="1" applyNumberFormat="1" applyFont="1" applyFill="1" applyBorder="1"/>
    <xf numFmtId="166" fontId="8" fillId="2" borderId="6" xfId="2" applyNumberFormat="1" applyFont="1" applyFill="1" applyBorder="1"/>
    <xf numFmtId="164" fontId="3" fillId="2" borderId="19" xfId="1" applyFont="1" applyFill="1" applyBorder="1" applyAlignment="1">
      <alignment horizontal="center" vertical="center"/>
    </xf>
    <xf numFmtId="164" fontId="10" fillId="2" borderId="6" xfId="1" applyFont="1" applyFill="1" applyBorder="1" applyAlignment="1"/>
    <xf numFmtId="164" fontId="10" fillId="2" borderId="20" xfId="1" applyFont="1" applyFill="1" applyBorder="1" applyAlignment="1"/>
    <xf numFmtId="164" fontId="9" fillId="2" borderId="9" xfId="1" applyFont="1" applyFill="1" applyBorder="1" applyAlignment="1">
      <alignment horizontal="center" vertical="center"/>
    </xf>
    <xf numFmtId="0" fontId="8" fillId="2" borderId="0" xfId="0" applyFont="1" applyFill="1"/>
    <xf numFmtId="165" fontId="11" fillId="2" borderId="0" xfId="1" applyNumberFormat="1" applyFont="1" applyFill="1" applyBorder="1"/>
    <xf numFmtId="166" fontId="8" fillId="2" borderId="24" xfId="2" applyNumberFormat="1" applyFont="1" applyFill="1" applyBorder="1"/>
    <xf numFmtId="0" fontId="11" fillId="2" borderId="10" xfId="0" applyFont="1" applyFill="1" applyBorder="1"/>
    <xf numFmtId="0" fontId="11" fillId="2" borderId="14" xfId="0" applyFont="1" applyFill="1" applyBorder="1"/>
    <xf numFmtId="0" fontId="11" fillId="2" borderId="13" xfId="0" applyFont="1" applyFill="1" applyBorder="1"/>
    <xf numFmtId="164" fontId="3" fillId="2" borderId="14" xfId="1" applyFont="1" applyFill="1" applyBorder="1"/>
    <xf numFmtId="0" fontId="6" fillId="2" borderId="13" xfId="0" applyFont="1" applyFill="1" applyBorder="1"/>
    <xf numFmtId="0" fontId="11" fillId="0" borderId="0" xfId="0" applyFont="1"/>
    <xf numFmtId="0" fontId="11" fillId="2" borderId="17" xfId="0" applyFont="1" applyFill="1" applyBorder="1"/>
    <xf numFmtId="164" fontId="13" fillId="2" borderId="19" xfId="5" applyFont="1" applyFill="1" applyBorder="1" applyAlignment="1">
      <alignment horizontal="center" vertical="center"/>
    </xf>
    <xf numFmtId="164" fontId="13" fillId="2" borderId="10" xfId="5" applyFont="1" applyFill="1" applyBorder="1" applyAlignment="1">
      <alignment horizontal="center" vertical="center"/>
    </xf>
    <xf numFmtId="0" fontId="11" fillId="2" borderId="9" xfId="0" applyFont="1" applyFill="1" applyBorder="1"/>
    <xf numFmtId="0" fontId="11" fillId="2" borderId="12" xfId="0" applyFont="1" applyFill="1" applyBorder="1"/>
    <xf numFmtId="0" fontId="3" fillId="2" borderId="9" xfId="6" applyFont="1" applyFill="1" applyBorder="1"/>
    <xf numFmtId="164" fontId="3" fillId="2" borderId="11" xfId="1" applyFont="1" applyFill="1" applyBorder="1"/>
    <xf numFmtId="0" fontId="3" fillId="2" borderId="0" xfId="6" applyFont="1" applyFill="1"/>
    <xf numFmtId="0" fontId="6" fillId="2" borderId="12" xfId="0" applyFont="1" applyFill="1" applyBorder="1"/>
    <xf numFmtId="0" fontId="11" fillId="2" borderId="15" xfId="0" applyFont="1" applyFill="1" applyBorder="1"/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3" applyFont="1" applyFill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26" xfId="3" applyFont="1" applyFill="1" applyBorder="1" applyAlignment="1">
      <alignment horizontal="center" vertical="center" wrapText="1"/>
    </xf>
    <xf numFmtId="0" fontId="3" fillId="2" borderId="28" xfId="3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164" fontId="13" fillId="2" borderId="10" xfId="1" applyFont="1" applyFill="1" applyBorder="1" applyAlignment="1">
      <alignment horizontal="center" vertical="center"/>
    </xf>
    <xf numFmtId="167" fontId="2" fillId="2" borderId="9" xfId="1" applyNumberFormat="1" applyFont="1" applyFill="1" applyBorder="1" applyAlignment="1">
      <alignment horizontal="center" vertical="center"/>
    </xf>
    <xf numFmtId="166" fontId="2" fillId="2" borderId="9" xfId="2" applyNumberFormat="1" applyFont="1" applyFill="1" applyBorder="1"/>
    <xf numFmtId="166" fontId="1" fillId="2" borderId="9" xfId="2" applyNumberFormat="1" applyFont="1" applyFill="1" applyBorder="1"/>
    <xf numFmtId="164" fontId="14" fillId="2" borderId="9" xfId="1" applyFont="1" applyFill="1" applyBorder="1" applyAlignment="1">
      <alignment horizontal="center" vertical="center"/>
    </xf>
    <xf numFmtId="0" fontId="0" fillId="2" borderId="10" xfId="0" applyFill="1" applyBorder="1"/>
    <xf numFmtId="168" fontId="13" fillId="2" borderId="10" xfId="4" applyNumberFormat="1" applyFont="1" applyFill="1" applyBorder="1" applyAlignment="1">
      <alignment horizontal="center" vertical="top"/>
    </xf>
    <xf numFmtId="167" fontId="1" fillId="2" borderId="10" xfId="1" applyNumberFormat="1" applyFont="1" applyFill="1" applyBorder="1" applyAlignment="1">
      <alignment horizontal="center" vertical="center"/>
    </xf>
    <xf numFmtId="167" fontId="1" fillId="2" borderId="9" xfId="1" applyNumberFormat="1" applyFont="1" applyFill="1" applyBorder="1" applyAlignment="1">
      <alignment horizontal="center" vertical="center"/>
    </xf>
    <xf numFmtId="164" fontId="15" fillId="2" borderId="10" xfId="1" applyFont="1" applyFill="1" applyBorder="1" applyAlignment="1">
      <alignment horizontal="center" vertical="center"/>
    </xf>
    <xf numFmtId="168" fontId="13" fillId="2" borderId="19" xfId="4" applyNumberFormat="1" applyFont="1" applyFill="1" applyBorder="1" applyAlignment="1">
      <alignment horizontal="center" vertical="top"/>
    </xf>
    <xf numFmtId="164" fontId="13" fillId="2" borderId="19" xfId="1" applyFont="1" applyFill="1" applyBorder="1" applyAlignment="1">
      <alignment horizontal="center" vertical="center"/>
    </xf>
    <xf numFmtId="167" fontId="1" fillId="2" borderId="19" xfId="1" applyNumberFormat="1" applyFont="1" applyFill="1" applyBorder="1" applyAlignment="1">
      <alignment horizontal="center" vertical="center"/>
    </xf>
    <xf numFmtId="166" fontId="1" fillId="2" borderId="29" xfId="2" applyNumberFormat="1" applyFont="1" applyFill="1" applyBorder="1"/>
    <xf numFmtId="167" fontId="1" fillId="2" borderId="16" xfId="1" applyNumberFormat="1" applyFont="1" applyFill="1" applyBorder="1" applyAlignment="1">
      <alignment horizontal="center" vertical="center"/>
    </xf>
    <xf numFmtId="164" fontId="15" fillId="2" borderId="19" xfId="1" applyFont="1" applyFill="1" applyBorder="1" applyAlignment="1">
      <alignment horizontal="center" vertical="center"/>
    </xf>
    <xf numFmtId="0" fontId="0" fillId="2" borderId="9" xfId="0" applyFill="1" applyBorder="1"/>
    <xf numFmtId="166" fontId="2" fillId="2" borderId="16" xfId="2" applyNumberFormat="1" applyFont="1" applyFill="1" applyBorder="1"/>
    <xf numFmtId="166" fontId="1" fillId="2" borderId="16" xfId="2" applyNumberFormat="1" applyFont="1" applyFill="1" applyBorder="1"/>
    <xf numFmtId="0" fontId="0" fillId="2" borderId="30" xfId="0" applyFill="1" applyBorder="1"/>
    <xf numFmtId="0" fontId="0" fillId="2" borderId="14" xfId="0" applyFill="1" applyBorder="1"/>
    <xf numFmtId="166" fontId="1" fillId="2" borderId="0" xfId="2" applyNumberFormat="1" applyFont="1" applyFill="1" applyBorder="1"/>
    <xf numFmtId="0" fontId="0" fillId="2" borderId="0" xfId="0" applyFill="1"/>
    <xf numFmtId="0" fontId="0" fillId="2" borderId="13" xfId="0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_Planilha10" xfId="3" xr:uid="{34F198B6-0999-4E5B-B4AB-1BF583B06AD7}"/>
    <cellStyle name="Normal_Planilha11" xfId="4" xr:uid="{C5BDE20F-5FEE-4190-8BBE-84FD57C10D24}"/>
    <cellStyle name="Normal_T11" xfId="6" xr:uid="{62C51547-5143-404D-8EF1-3CD1C434591A}"/>
    <cellStyle name="Percent" xfId="2" builtinId="5"/>
    <cellStyle name="Vírgula 2" xfId="5" xr:uid="{5617A63F-CECF-4E70-B1BA-1CAB428D2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17D86-138C-479E-9B3E-24538D954058}">
  <dimension ref="A1:J68"/>
  <sheetViews>
    <sheetView zoomScale="85" zoomScaleNormal="85" workbookViewId="0">
      <selection activeCell="E10" sqref="E10"/>
    </sheetView>
  </sheetViews>
  <sheetFormatPr baseColWidth="10" defaultColWidth="8.83203125" defaultRowHeight="15" x14ac:dyDescent="0.2"/>
  <cols>
    <col min="1" max="2" width="8.83203125" style="113"/>
    <col min="3" max="3" width="18.83203125" style="113" customWidth="1"/>
    <col min="4" max="4" width="12.5" style="113" bestFit="1" customWidth="1"/>
    <col min="5" max="5" width="16.6640625" style="113" customWidth="1"/>
    <col min="6" max="6" width="19.83203125" style="113" customWidth="1"/>
    <col min="7" max="7" width="19.5" style="113" customWidth="1"/>
    <col min="8" max="8" width="18.6640625" style="113" customWidth="1"/>
    <col min="9" max="9" width="13.5" style="113" customWidth="1"/>
    <col min="10" max="10" width="17.33203125" style="113" customWidth="1"/>
    <col min="11" max="214" width="8.83203125" style="113"/>
    <col min="215" max="215" width="11.5" style="113" bestFit="1" customWidth="1"/>
    <col min="216" max="216" width="10.5" style="113" bestFit="1" customWidth="1"/>
    <col min="217" max="218" width="12.33203125" style="113" customWidth="1"/>
    <col min="219" max="220" width="11.5" style="113" bestFit="1" customWidth="1"/>
    <col min="221" max="221" width="11.5" style="113" customWidth="1"/>
    <col min="222" max="222" width="14.6640625" style="113" customWidth="1"/>
    <col min="223" max="225" width="8.83203125" style="113"/>
    <col min="226" max="226" width="13.5" style="113" customWidth="1"/>
    <col min="227" max="227" width="11" style="113" bestFit="1" customWidth="1"/>
    <col min="228" max="470" width="8.83203125" style="113"/>
    <col min="471" max="471" width="11.5" style="113" bestFit="1" customWidth="1"/>
    <col min="472" max="472" width="10.5" style="113" bestFit="1" customWidth="1"/>
    <col min="473" max="474" width="12.33203125" style="113" customWidth="1"/>
    <col min="475" max="476" width="11.5" style="113" bestFit="1" customWidth="1"/>
    <col min="477" max="477" width="11.5" style="113" customWidth="1"/>
    <col min="478" max="478" width="14.6640625" style="113" customWidth="1"/>
    <col min="479" max="481" width="8.83203125" style="113"/>
    <col min="482" max="482" width="13.5" style="113" customWidth="1"/>
    <col min="483" max="483" width="11" style="113" bestFit="1" customWidth="1"/>
    <col min="484" max="726" width="8.83203125" style="113"/>
    <col min="727" max="727" width="11.5" style="113" bestFit="1" customWidth="1"/>
    <col min="728" max="728" width="10.5" style="113" bestFit="1" customWidth="1"/>
    <col min="729" max="730" width="12.33203125" style="113" customWidth="1"/>
    <col min="731" max="732" width="11.5" style="113" bestFit="1" customWidth="1"/>
    <col min="733" max="733" width="11.5" style="113" customWidth="1"/>
    <col min="734" max="734" width="14.6640625" style="113" customWidth="1"/>
    <col min="735" max="737" width="8.83203125" style="113"/>
    <col min="738" max="738" width="13.5" style="113" customWidth="1"/>
    <col min="739" max="739" width="11" style="113" bestFit="1" customWidth="1"/>
    <col min="740" max="982" width="8.83203125" style="113"/>
    <col min="983" max="983" width="11.5" style="113" bestFit="1" customWidth="1"/>
    <col min="984" max="984" width="10.5" style="113" bestFit="1" customWidth="1"/>
    <col min="985" max="986" width="12.33203125" style="113" customWidth="1"/>
    <col min="987" max="988" width="11.5" style="113" bestFit="1" customWidth="1"/>
    <col min="989" max="989" width="11.5" style="113" customWidth="1"/>
    <col min="990" max="990" width="14.6640625" style="113" customWidth="1"/>
    <col min="991" max="993" width="8.83203125" style="113"/>
    <col min="994" max="994" width="13.5" style="113" customWidth="1"/>
    <col min="995" max="995" width="11" style="113" bestFit="1" customWidth="1"/>
    <col min="996" max="1238" width="8.83203125" style="113"/>
    <col min="1239" max="1239" width="11.5" style="113" bestFit="1" customWidth="1"/>
    <col min="1240" max="1240" width="10.5" style="113" bestFit="1" customWidth="1"/>
    <col min="1241" max="1242" width="12.33203125" style="113" customWidth="1"/>
    <col min="1243" max="1244" width="11.5" style="113" bestFit="1" customWidth="1"/>
    <col min="1245" max="1245" width="11.5" style="113" customWidth="1"/>
    <col min="1246" max="1246" width="14.6640625" style="113" customWidth="1"/>
    <col min="1247" max="1249" width="8.83203125" style="113"/>
    <col min="1250" max="1250" width="13.5" style="113" customWidth="1"/>
    <col min="1251" max="1251" width="11" style="113" bestFit="1" customWidth="1"/>
    <col min="1252" max="1494" width="8.83203125" style="113"/>
    <col min="1495" max="1495" width="11.5" style="113" bestFit="1" customWidth="1"/>
    <col min="1496" max="1496" width="10.5" style="113" bestFit="1" customWidth="1"/>
    <col min="1497" max="1498" width="12.33203125" style="113" customWidth="1"/>
    <col min="1499" max="1500" width="11.5" style="113" bestFit="1" customWidth="1"/>
    <col min="1501" max="1501" width="11.5" style="113" customWidth="1"/>
    <col min="1502" max="1502" width="14.6640625" style="113" customWidth="1"/>
    <col min="1503" max="1505" width="8.83203125" style="113"/>
    <col min="1506" max="1506" width="13.5" style="113" customWidth="1"/>
    <col min="1507" max="1507" width="11" style="113" bestFit="1" customWidth="1"/>
    <col min="1508" max="1750" width="8.83203125" style="113"/>
    <col min="1751" max="1751" width="11.5" style="113" bestFit="1" customWidth="1"/>
    <col min="1752" max="1752" width="10.5" style="113" bestFit="1" customWidth="1"/>
    <col min="1753" max="1754" width="12.33203125" style="113" customWidth="1"/>
    <col min="1755" max="1756" width="11.5" style="113" bestFit="1" customWidth="1"/>
    <col min="1757" max="1757" width="11.5" style="113" customWidth="1"/>
    <col min="1758" max="1758" width="14.6640625" style="113" customWidth="1"/>
    <col min="1759" max="1761" width="8.83203125" style="113"/>
    <col min="1762" max="1762" width="13.5" style="113" customWidth="1"/>
    <col min="1763" max="1763" width="11" style="113" bestFit="1" customWidth="1"/>
    <col min="1764" max="2006" width="8.83203125" style="113"/>
    <col min="2007" max="2007" width="11.5" style="113" bestFit="1" customWidth="1"/>
    <col min="2008" max="2008" width="10.5" style="113" bestFit="1" customWidth="1"/>
    <col min="2009" max="2010" width="12.33203125" style="113" customWidth="1"/>
    <col min="2011" max="2012" width="11.5" style="113" bestFit="1" customWidth="1"/>
    <col min="2013" max="2013" width="11.5" style="113" customWidth="1"/>
    <col min="2014" max="2014" width="14.6640625" style="113" customWidth="1"/>
    <col min="2015" max="2017" width="8.83203125" style="113"/>
    <col min="2018" max="2018" width="13.5" style="113" customWidth="1"/>
    <col min="2019" max="2019" width="11" style="113" bestFit="1" customWidth="1"/>
    <col min="2020" max="2262" width="8.83203125" style="113"/>
    <col min="2263" max="2263" width="11.5" style="113" bestFit="1" customWidth="1"/>
    <col min="2264" max="2264" width="10.5" style="113" bestFit="1" customWidth="1"/>
    <col min="2265" max="2266" width="12.33203125" style="113" customWidth="1"/>
    <col min="2267" max="2268" width="11.5" style="113" bestFit="1" customWidth="1"/>
    <col min="2269" max="2269" width="11.5" style="113" customWidth="1"/>
    <col min="2270" max="2270" width="14.6640625" style="113" customWidth="1"/>
    <col min="2271" max="2273" width="8.83203125" style="113"/>
    <col min="2274" max="2274" width="13.5" style="113" customWidth="1"/>
    <col min="2275" max="2275" width="11" style="113" bestFit="1" customWidth="1"/>
    <col min="2276" max="2518" width="8.83203125" style="113"/>
    <col min="2519" max="2519" width="11.5" style="113" bestFit="1" customWidth="1"/>
    <col min="2520" max="2520" width="10.5" style="113" bestFit="1" customWidth="1"/>
    <col min="2521" max="2522" width="12.33203125" style="113" customWidth="1"/>
    <col min="2523" max="2524" width="11.5" style="113" bestFit="1" customWidth="1"/>
    <col min="2525" max="2525" width="11.5" style="113" customWidth="1"/>
    <col min="2526" max="2526" width="14.6640625" style="113" customWidth="1"/>
    <col min="2527" max="2529" width="8.83203125" style="113"/>
    <col min="2530" max="2530" width="13.5" style="113" customWidth="1"/>
    <col min="2531" max="2531" width="11" style="113" bestFit="1" customWidth="1"/>
    <col min="2532" max="2774" width="8.83203125" style="113"/>
    <col min="2775" max="2775" width="11.5" style="113" bestFit="1" customWidth="1"/>
    <col min="2776" max="2776" width="10.5" style="113" bestFit="1" customWidth="1"/>
    <col min="2777" max="2778" width="12.33203125" style="113" customWidth="1"/>
    <col min="2779" max="2780" width="11.5" style="113" bestFit="1" customWidth="1"/>
    <col min="2781" max="2781" width="11.5" style="113" customWidth="1"/>
    <col min="2782" max="2782" width="14.6640625" style="113" customWidth="1"/>
    <col min="2783" max="2785" width="8.83203125" style="113"/>
    <col min="2786" max="2786" width="13.5" style="113" customWidth="1"/>
    <col min="2787" max="2787" width="11" style="113" bestFit="1" customWidth="1"/>
    <col min="2788" max="3030" width="8.83203125" style="113"/>
    <col min="3031" max="3031" width="11.5" style="113" bestFit="1" customWidth="1"/>
    <col min="3032" max="3032" width="10.5" style="113" bestFit="1" customWidth="1"/>
    <col min="3033" max="3034" width="12.33203125" style="113" customWidth="1"/>
    <col min="3035" max="3036" width="11.5" style="113" bestFit="1" customWidth="1"/>
    <col min="3037" max="3037" width="11.5" style="113" customWidth="1"/>
    <col min="3038" max="3038" width="14.6640625" style="113" customWidth="1"/>
    <col min="3039" max="3041" width="8.83203125" style="113"/>
    <col min="3042" max="3042" width="13.5" style="113" customWidth="1"/>
    <col min="3043" max="3043" width="11" style="113" bestFit="1" customWidth="1"/>
    <col min="3044" max="3286" width="8.83203125" style="113"/>
    <col min="3287" max="3287" width="11.5" style="113" bestFit="1" customWidth="1"/>
    <col min="3288" max="3288" width="10.5" style="113" bestFit="1" customWidth="1"/>
    <col min="3289" max="3290" width="12.33203125" style="113" customWidth="1"/>
    <col min="3291" max="3292" width="11.5" style="113" bestFit="1" customWidth="1"/>
    <col min="3293" max="3293" width="11.5" style="113" customWidth="1"/>
    <col min="3294" max="3294" width="14.6640625" style="113" customWidth="1"/>
    <col min="3295" max="3297" width="8.83203125" style="113"/>
    <col min="3298" max="3298" width="13.5" style="113" customWidth="1"/>
    <col min="3299" max="3299" width="11" style="113" bestFit="1" customWidth="1"/>
    <col min="3300" max="3542" width="8.83203125" style="113"/>
    <col min="3543" max="3543" width="11.5" style="113" bestFit="1" customWidth="1"/>
    <col min="3544" max="3544" width="10.5" style="113" bestFit="1" customWidth="1"/>
    <col min="3545" max="3546" width="12.33203125" style="113" customWidth="1"/>
    <col min="3547" max="3548" width="11.5" style="113" bestFit="1" customWidth="1"/>
    <col min="3549" max="3549" width="11.5" style="113" customWidth="1"/>
    <col min="3550" max="3550" width="14.6640625" style="113" customWidth="1"/>
    <col min="3551" max="3553" width="8.83203125" style="113"/>
    <col min="3554" max="3554" width="13.5" style="113" customWidth="1"/>
    <col min="3555" max="3555" width="11" style="113" bestFit="1" customWidth="1"/>
    <col min="3556" max="3798" width="8.83203125" style="113"/>
    <col min="3799" max="3799" width="11.5" style="113" bestFit="1" customWidth="1"/>
    <col min="3800" max="3800" width="10.5" style="113" bestFit="1" customWidth="1"/>
    <col min="3801" max="3802" width="12.33203125" style="113" customWidth="1"/>
    <col min="3803" max="3804" width="11.5" style="113" bestFit="1" customWidth="1"/>
    <col min="3805" max="3805" width="11.5" style="113" customWidth="1"/>
    <col min="3806" max="3806" width="14.6640625" style="113" customWidth="1"/>
    <col min="3807" max="3809" width="8.83203125" style="113"/>
    <col min="3810" max="3810" width="13.5" style="113" customWidth="1"/>
    <col min="3811" max="3811" width="11" style="113" bestFit="1" customWidth="1"/>
    <col min="3812" max="4054" width="8.83203125" style="113"/>
    <col min="4055" max="4055" width="11.5" style="113" bestFit="1" customWidth="1"/>
    <col min="4056" max="4056" width="10.5" style="113" bestFit="1" customWidth="1"/>
    <col min="4057" max="4058" width="12.33203125" style="113" customWidth="1"/>
    <col min="4059" max="4060" width="11.5" style="113" bestFit="1" customWidth="1"/>
    <col min="4061" max="4061" width="11.5" style="113" customWidth="1"/>
    <col min="4062" max="4062" width="14.6640625" style="113" customWidth="1"/>
    <col min="4063" max="4065" width="8.83203125" style="113"/>
    <col min="4066" max="4066" width="13.5" style="113" customWidth="1"/>
    <col min="4067" max="4067" width="11" style="113" bestFit="1" customWidth="1"/>
    <col min="4068" max="4310" width="8.83203125" style="113"/>
    <col min="4311" max="4311" width="11.5" style="113" bestFit="1" customWidth="1"/>
    <col min="4312" max="4312" width="10.5" style="113" bestFit="1" customWidth="1"/>
    <col min="4313" max="4314" width="12.33203125" style="113" customWidth="1"/>
    <col min="4315" max="4316" width="11.5" style="113" bestFit="1" customWidth="1"/>
    <col min="4317" max="4317" width="11.5" style="113" customWidth="1"/>
    <col min="4318" max="4318" width="14.6640625" style="113" customWidth="1"/>
    <col min="4319" max="4321" width="8.83203125" style="113"/>
    <col min="4322" max="4322" width="13.5" style="113" customWidth="1"/>
    <col min="4323" max="4323" width="11" style="113" bestFit="1" customWidth="1"/>
    <col min="4324" max="4566" width="8.83203125" style="113"/>
    <col min="4567" max="4567" width="11.5" style="113" bestFit="1" customWidth="1"/>
    <col min="4568" max="4568" width="10.5" style="113" bestFit="1" customWidth="1"/>
    <col min="4569" max="4570" width="12.33203125" style="113" customWidth="1"/>
    <col min="4571" max="4572" width="11.5" style="113" bestFit="1" customWidth="1"/>
    <col min="4573" max="4573" width="11.5" style="113" customWidth="1"/>
    <col min="4574" max="4574" width="14.6640625" style="113" customWidth="1"/>
    <col min="4575" max="4577" width="8.83203125" style="113"/>
    <col min="4578" max="4578" width="13.5" style="113" customWidth="1"/>
    <col min="4579" max="4579" width="11" style="113" bestFit="1" customWidth="1"/>
    <col min="4580" max="4822" width="8.83203125" style="113"/>
    <col min="4823" max="4823" width="11.5" style="113" bestFit="1" customWidth="1"/>
    <col min="4824" max="4824" width="10.5" style="113" bestFit="1" customWidth="1"/>
    <col min="4825" max="4826" width="12.33203125" style="113" customWidth="1"/>
    <col min="4827" max="4828" width="11.5" style="113" bestFit="1" customWidth="1"/>
    <col min="4829" max="4829" width="11.5" style="113" customWidth="1"/>
    <col min="4830" max="4830" width="14.6640625" style="113" customWidth="1"/>
    <col min="4831" max="4833" width="8.83203125" style="113"/>
    <col min="4834" max="4834" width="13.5" style="113" customWidth="1"/>
    <col min="4835" max="4835" width="11" style="113" bestFit="1" customWidth="1"/>
    <col min="4836" max="5078" width="8.83203125" style="113"/>
    <col min="5079" max="5079" width="11.5" style="113" bestFit="1" customWidth="1"/>
    <col min="5080" max="5080" width="10.5" style="113" bestFit="1" customWidth="1"/>
    <col min="5081" max="5082" width="12.33203125" style="113" customWidth="1"/>
    <col min="5083" max="5084" width="11.5" style="113" bestFit="1" customWidth="1"/>
    <col min="5085" max="5085" width="11.5" style="113" customWidth="1"/>
    <col min="5086" max="5086" width="14.6640625" style="113" customWidth="1"/>
    <col min="5087" max="5089" width="8.83203125" style="113"/>
    <col min="5090" max="5090" width="13.5" style="113" customWidth="1"/>
    <col min="5091" max="5091" width="11" style="113" bestFit="1" customWidth="1"/>
    <col min="5092" max="5334" width="8.83203125" style="113"/>
    <col min="5335" max="5335" width="11.5" style="113" bestFit="1" customWidth="1"/>
    <col min="5336" max="5336" width="10.5" style="113" bestFit="1" customWidth="1"/>
    <col min="5337" max="5338" width="12.33203125" style="113" customWidth="1"/>
    <col min="5339" max="5340" width="11.5" style="113" bestFit="1" customWidth="1"/>
    <col min="5341" max="5341" width="11.5" style="113" customWidth="1"/>
    <col min="5342" max="5342" width="14.6640625" style="113" customWidth="1"/>
    <col min="5343" max="5345" width="8.83203125" style="113"/>
    <col min="5346" max="5346" width="13.5" style="113" customWidth="1"/>
    <col min="5347" max="5347" width="11" style="113" bestFit="1" customWidth="1"/>
    <col min="5348" max="5590" width="8.83203125" style="113"/>
    <col min="5591" max="5591" width="11.5" style="113" bestFit="1" customWidth="1"/>
    <col min="5592" max="5592" width="10.5" style="113" bestFit="1" customWidth="1"/>
    <col min="5593" max="5594" width="12.33203125" style="113" customWidth="1"/>
    <col min="5595" max="5596" width="11.5" style="113" bestFit="1" customWidth="1"/>
    <col min="5597" max="5597" width="11.5" style="113" customWidth="1"/>
    <col min="5598" max="5598" width="14.6640625" style="113" customWidth="1"/>
    <col min="5599" max="5601" width="8.83203125" style="113"/>
    <col min="5602" max="5602" width="13.5" style="113" customWidth="1"/>
    <col min="5603" max="5603" width="11" style="113" bestFit="1" customWidth="1"/>
    <col min="5604" max="5846" width="8.83203125" style="113"/>
    <col min="5847" max="5847" width="11.5" style="113" bestFit="1" customWidth="1"/>
    <col min="5848" max="5848" width="10.5" style="113" bestFit="1" customWidth="1"/>
    <col min="5849" max="5850" width="12.33203125" style="113" customWidth="1"/>
    <col min="5851" max="5852" width="11.5" style="113" bestFit="1" customWidth="1"/>
    <col min="5853" max="5853" width="11.5" style="113" customWidth="1"/>
    <col min="5854" max="5854" width="14.6640625" style="113" customWidth="1"/>
    <col min="5855" max="5857" width="8.83203125" style="113"/>
    <col min="5858" max="5858" width="13.5" style="113" customWidth="1"/>
    <col min="5859" max="5859" width="11" style="113" bestFit="1" customWidth="1"/>
    <col min="5860" max="6102" width="8.83203125" style="113"/>
    <col min="6103" max="6103" width="11.5" style="113" bestFit="1" customWidth="1"/>
    <col min="6104" max="6104" width="10.5" style="113" bestFit="1" customWidth="1"/>
    <col min="6105" max="6106" width="12.33203125" style="113" customWidth="1"/>
    <col min="6107" max="6108" width="11.5" style="113" bestFit="1" customWidth="1"/>
    <col min="6109" max="6109" width="11.5" style="113" customWidth="1"/>
    <col min="6110" max="6110" width="14.6640625" style="113" customWidth="1"/>
    <col min="6111" max="6113" width="8.83203125" style="113"/>
    <col min="6114" max="6114" width="13.5" style="113" customWidth="1"/>
    <col min="6115" max="6115" width="11" style="113" bestFit="1" customWidth="1"/>
    <col min="6116" max="6358" width="8.83203125" style="113"/>
    <col min="6359" max="6359" width="11.5" style="113" bestFit="1" customWidth="1"/>
    <col min="6360" max="6360" width="10.5" style="113" bestFit="1" customWidth="1"/>
    <col min="6361" max="6362" width="12.33203125" style="113" customWidth="1"/>
    <col min="6363" max="6364" width="11.5" style="113" bestFit="1" customWidth="1"/>
    <col min="6365" max="6365" width="11.5" style="113" customWidth="1"/>
    <col min="6366" max="6366" width="14.6640625" style="113" customWidth="1"/>
    <col min="6367" max="6369" width="8.83203125" style="113"/>
    <col min="6370" max="6370" width="13.5" style="113" customWidth="1"/>
    <col min="6371" max="6371" width="11" style="113" bestFit="1" customWidth="1"/>
    <col min="6372" max="6614" width="8.83203125" style="113"/>
    <col min="6615" max="6615" width="11.5" style="113" bestFit="1" customWidth="1"/>
    <col min="6616" max="6616" width="10.5" style="113" bestFit="1" customWidth="1"/>
    <col min="6617" max="6618" width="12.33203125" style="113" customWidth="1"/>
    <col min="6619" max="6620" width="11.5" style="113" bestFit="1" customWidth="1"/>
    <col min="6621" max="6621" width="11.5" style="113" customWidth="1"/>
    <col min="6622" max="6622" width="14.6640625" style="113" customWidth="1"/>
    <col min="6623" max="6625" width="8.83203125" style="113"/>
    <col min="6626" max="6626" width="13.5" style="113" customWidth="1"/>
    <col min="6627" max="6627" width="11" style="113" bestFit="1" customWidth="1"/>
    <col min="6628" max="6870" width="8.83203125" style="113"/>
    <col min="6871" max="6871" width="11.5" style="113" bestFit="1" customWidth="1"/>
    <col min="6872" max="6872" width="10.5" style="113" bestFit="1" customWidth="1"/>
    <col min="6873" max="6874" width="12.33203125" style="113" customWidth="1"/>
    <col min="6875" max="6876" width="11.5" style="113" bestFit="1" customWidth="1"/>
    <col min="6877" max="6877" width="11.5" style="113" customWidth="1"/>
    <col min="6878" max="6878" width="14.6640625" style="113" customWidth="1"/>
    <col min="6879" max="6881" width="8.83203125" style="113"/>
    <col min="6882" max="6882" width="13.5" style="113" customWidth="1"/>
    <col min="6883" max="6883" width="11" style="113" bestFit="1" customWidth="1"/>
    <col min="6884" max="7126" width="8.83203125" style="113"/>
    <col min="7127" max="7127" width="11.5" style="113" bestFit="1" customWidth="1"/>
    <col min="7128" max="7128" width="10.5" style="113" bestFit="1" customWidth="1"/>
    <col min="7129" max="7130" width="12.33203125" style="113" customWidth="1"/>
    <col min="7131" max="7132" width="11.5" style="113" bestFit="1" customWidth="1"/>
    <col min="7133" max="7133" width="11.5" style="113" customWidth="1"/>
    <col min="7134" max="7134" width="14.6640625" style="113" customWidth="1"/>
    <col min="7135" max="7137" width="8.83203125" style="113"/>
    <col min="7138" max="7138" width="13.5" style="113" customWidth="1"/>
    <col min="7139" max="7139" width="11" style="113" bestFit="1" customWidth="1"/>
    <col min="7140" max="7382" width="8.83203125" style="113"/>
    <col min="7383" max="7383" width="11.5" style="113" bestFit="1" customWidth="1"/>
    <col min="7384" max="7384" width="10.5" style="113" bestFit="1" customWidth="1"/>
    <col min="7385" max="7386" width="12.33203125" style="113" customWidth="1"/>
    <col min="7387" max="7388" width="11.5" style="113" bestFit="1" customWidth="1"/>
    <col min="7389" max="7389" width="11.5" style="113" customWidth="1"/>
    <col min="7390" max="7390" width="14.6640625" style="113" customWidth="1"/>
    <col min="7391" max="7393" width="8.83203125" style="113"/>
    <col min="7394" max="7394" width="13.5" style="113" customWidth="1"/>
    <col min="7395" max="7395" width="11" style="113" bestFit="1" customWidth="1"/>
    <col min="7396" max="7638" width="8.83203125" style="113"/>
    <col min="7639" max="7639" width="11.5" style="113" bestFit="1" customWidth="1"/>
    <col min="7640" max="7640" width="10.5" style="113" bestFit="1" customWidth="1"/>
    <col min="7641" max="7642" width="12.33203125" style="113" customWidth="1"/>
    <col min="7643" max="7644" width="11.5" style="113" bestFit="1" customWidth="1"/>
    <col min="7645" max="7645" width="11.5" style="113" customWidth="1"/>
    <col min="7646" max="7646" width="14.6640625" style="113" customWidth="1"/>
    <col min="7647" max="7649" width="8.83203125" style="113"/>
    <col min="7650" max="7650" width="13.5" style="113" customWidth="1"/>
    <col min="7651" max="7651" width="11" style="113" bestFit="1" customWidth="1"/>
    <col min="7652" max="7894" width="8.83203125" style="113"/>
    <col min="7895" max="7895" width="11.5" style="113" bestFit="1" customWidth="1"/>
    <col min="7896" max="7896" width="10.5" style="113" bestFit="1" customWidth="1"/>
    <col min="7897" max="7898" width="12.33203125" style="113" customWidth="1"/>
    <col min="7899" max="7900" width="11.5" style="113" bestFit="1" customWidth="1"/>
    <col min="7901" max="7901" width="11.5" style="113" customWidth="1"/>
    <col min="7902" max="7902" width="14.6640625" style="113" customWidth="1"/>
    <col min="7903" max="7905" width="8.83203125" style="113"/>
    <col min="7906" max="7906" width="13.5" style="113" customWidth="1"/>
    <col min="7907" max="7907" width="11" style="113" bestFit="1" customWidth="1"/>
    <col min="7908" max="8150" width="8.83203125" style="113"/>
    <col min="8151" max="8151" width="11.5" style="113" bestFit="1" customWidth="1"/>
    <col min="8152" max="8152" width="10.5" style="113" bestFit="1" customWidth="1"/>
    <col min="8153" max="8154" width="12.33203125" style="113" customWidth="1"/>
    <col min="8155" max="8156" width="11.5" style="113" bestFit="1" customWidth="1"/>
    <col min="8157" max="8157" width="11.5" style="113" customWidth="1"/>
    <col min="8158" max="8158" width="14.6640625" style="113" customWidth="1"/>
    <col min="8159" max="8161" width="8.83203125" style="113"/>
    <col min="8162" max="8162" width="13.5" style="113" customWidth="1"/>
    <col min="8163" max="8163" width="11" style="113" bestFit="1" customWidth="1"/>
    <col min="8164" max="8406" width="8.83203125" style="113"/>
    <col min="8407" max="8407" width="11.5" style="113" bestFit="1" customWidth="1"/>
    <col min="8408" max="8408" width="10.5" style="113" bestFit="1" customWidth="1"/>
    <col min="8409" max="8410" width="12.33203125" style="113" customWidth="1"/>
    <col min="8411" max="8412" width="11.5" style="113" bestFit="1" customWidth="1"/>
    <col min="8413" max="8413" width="11.5" style="113" customWidth="1"/>
    <col min="8414" max="8414" width="14.6640625" style="113" customWidth="1"/>
    <col min="8415" max="8417" width="8.83203125" style="113"/>
    <col min="8418" max="8418" width="13.5" style="113" customWidth="1"/>
    <col min="8419" max="8419" width="11" style="113" bestFit="1" customWidth="1"/>
    <col min="8420" max="8662" width="8.83203125" style="113"/>
    <col min="8663" max="8663" width="11.5" style="113" bestFit="1" customWidth="1"/>
    <col min="8664" max="8664" width="10.5" style="113" bestFit="1" customWidth="1"/>
    <col min="8665" max="8666" width="12.33203125" style="113" customWidth="1"/>
    <col min="8667" max="8668" width="11.5" style="113" bestFit="1" customWidth="1"/>
    <col min="8669" max="8669" width="11.5" style="113" customWidth="1"/>
    <col min="8670" max="8670" width="14.6640625" style="113" customWidth="1"/>
    <col min="8671" max="8673" width="8.83203125" style="113"/>
    <col min="8674" max="8674" width="13.5" style="113" customWidth="1"/>
    <col min="8675" max="8675" width="11" style="113" bestFit="1" customWidth="1"/>
    <col min="8676" max="8918" width="8.83203125" style="113"/>
    <col min="8919" max="8919" width="11.5" style="113" bestFit="1" customWidth="1"/>
    <col min="8920" max="8920" width="10.5" style="113" bestFit="1" customWidth="1"/>
    <col min="8921" max="8922" width="12.33203125" style="113" customWidth="1"/>
    <col min="8923" max="8924" width="11.5" style="113" bestFit="1" customWidth="1"/>
    <col min="8925" max="8925" width="11.5" style="113" customWidth="1"/>
    <col min="8926" max="8926" width="14.6640625" style="113" customWidth="1"/>
    <col min="8927" max="8929" width="8.83203125" style="113"/>
    <col min="8930" max="8930" width="13.5" style="113" customWidth="1"/>
    <col min="8931" max="8931" width="11" style="113" bestFit="1" customWidth="1"/>
    <col min="8932" max="9174" width="8.83203125" style="113"/>
    <col min="9175" max="9175" width="11.5" style="113" bestFit="1" customWidth="1"/>
    <col min="9176" max="9176" width="10.5" style="113" bestFit="1" customWidth="1"/>
    <col min="9177" max="9178" width="12.33203125" style="113" customWidth="1"/>
    <col min="9179" max="9180" width="11.5" style="113" bestFit="1" customWidth="1"/>
    <col min="9181" max="9181" width="11.5" style="113" customWidth="1"/>
    <col min="9182" max="9182" width="14.6640625" style="113" customWidth="1"/>
    <col min="9183" max="9185" width="8.83203125" style="113"/>
    <col min="9186" max="9186" width="13.5" style="113" customWidth="1"/>
    <col min="9187" max="9187" width="11" style="113" bestFit="1" customWidth="1"/>
    <col min="9188" max="9430" width="8.83203125" style="113"/>
    <col min="9431" max="9431" width="11.5" style="113" bestFit="1" customWidth="1"/>
    <col min="9432" max="9432" width="10.5" style="113" bestFit="1" customWidth="1"/>
    <col min="9433" max="9434" width="12.33203125" style="113" customWidth="1"/>
    <col min="9435" max="9436" width="11.5" style="113" bestFit="1" customWidth="1"/>
    <col min="9437" max="9437" width="11.5" style="113" customWidth="1"/>
    <col min="9438" max="9438" width="14.6640625" style="113" customWidth="1"/>
    <col min="9439" max="9441" width="8.83203125" style="113"/>
    <col min="9442" max="9442" width="13.5" style="113" customWidth="1"/>
    <col min="9443" max="9443" width="11" style="113" bestFit="1" customWidth="1"/>
    <col min="9444" max="9686" width="8.83203125" style="113"/>
    <col min="9687" max="9687" width="11.5" style="113" bestFit="1" customWidth="1"/>
    <col min="9688" max="9688" width="10.5" style="113" bestFit="1" customWidth="1"/>
    <col min="9689" max="9690" width="12.33203125" style="113" customWidth="1"/>
    <col min="9691" max="9692" width="11.5" style="113" bestFit="1" customWidth="1"/>
    <col min="9693" max="9693" width="11.5" style="113" customWidth="1"/>
    <col min="9694" max="9694" width="14.6640625" style="113" customWidth="1"/>
    <col min="9695" max="9697" width="8.83203125" style="113"/>
    <col min="9698" max="9698" width="13.5" style="113" customWidth="1"/>
    <col min="9699" max="9699" width="11" style="113" bestFit="1" customWidth="1"/>
    <col min="9700" max="9942" width="8.83203125" style="113"/>
    <col min="9943" max="9943" width="11.5" style="113" bestFit="1" customWidth="1"/>
    <col min="9944" max="9944" width="10.5" style="113" bestFit="1" customWidth="1"/>
    <col min="9945" max="9946" width="12.33203125" style="113" customWidth="1"/>
    <col min="9947" max="9948" width="11.5" style="113" bestFit="1" customWidth="1"/>
    <col min="9949" max="9949" width="11.5" style="113" customWidth="1"/>
    <col min="9950" max="9950" width="14.6640625" style="113" customWidth="1"/>
    <col min="9951" max="9953" width="8.83203125" style="113"/>
    <col min="9954" max="9954" width="13.5" style="113" customWidth="1"/>
    <col min="9955" max="9955" width="11" style="113" bestFit="1" customWidth="1"/>
    <col min="9956" max="10198" width="8.83203125" style="113"/>
    <col min="10199" max="10199" width="11.5" style="113" bestFit="1" customWidth="1"/>
    <col min="10200" max="10200" width="10.5" style="113" bestFit="1" customWidth="1"/>
    <col min="10201" max="10202" width="12.33203125" style="113" customWidth="1"/>
    <col min="10203" max="10204" width="11.5" style="113" bestFit="1" customWidth="1"/>
    <col min="10205" max="10205" width="11.5" style="113" customWidth="1"/>
    <col min="10206" max="10206" width="14.6640625" style="113" customWidth="1"/>
    <col min="10207" max="10209" width="8.83203125" style="113"/>
    <col min="10210" max="10210" width="13.5" style="113" customWidth="1"/>
    <col min="10211" max="10211" width="11" style="113" bestFit="1" customWidth="1"/>
    <col min="10212" max="10454" width="8.83203125" style="113"/>
    <col min="10455" max="10455" width="11.5" style="113" bestFit="1" customWidth="1"/>
    <col min="10456" max="10456" width="10.5" style="113" bestFit="1" customWidth="1"/>
    <col min="10457" max="10458" width="12.33203125" style="113" customWidth="1"/>
    <col min="10459" max="10460" width="11.5" style="113" bestFit="1" customWidth="1"/>
    <col min="10461" max="10461" width="11.5" style="113" customWidth="1"/>
    <col min="10462" max="10462" width="14.6640625" style="113" customWidth="1"/>
    <col min="10463" max="10465" width="8.83203125" style="113"/>
    <col min="10466" max="10466" width="13.5" style="113" customWidth="1"/>
    <col min="10467" max="10467" width="11" style="113" bestFit="1" customWidth="1"/>
    <col min="10468" max="10710" width="8.83203125" style="113"/>
    <col min="10711" max="10711" width="11.5" style="113" bestFit="1" customWidth="1"/>
    <col min="10712" max="10712" width="10.5" style="113" bestFit="1" customWidth="1"/>
    <col min="10713" max="10714" width="12.33203125" style="113" customWidth="1"/>
    <col min="10715" max="10716" width="11.5" style="113" bestFit="1" customWidth="1"/>
    <col min="10717" max="10717" width="11.5" style="113" customWidth="1"/>
    <col min="10718" max="10718" width="14.6640625" style="113" customWidth="1"/>
    <col min="10719" max="10721" width="8.83203125" style="113"/>
    <col min="10722" max="10722" width="13.5" style="113" customWidth="1"/>
    <col min="10723" max="10723" width="11" style="113" bestFit="1" customWidth="1"/>
    <col min="10724" max="10966" width="8.83203125" style="113"/>
    <col min="10967" max="10967" width="11.5" style="113" bestFit="1" customWidth="1"/>
    <col min="10968" max="10968" width="10.5" style="113" bestFit="1" customWidth="1"/>
    <col min="10969" max="10970" width="12.33203125" style="113" customWidth="1"/>
    <col min="10971" max="10972" width="11.5" style="113" bestFit="1" customWidth="1"/>
    <col min="10973" max="10973" width="11.5" style="113" customWidth="1"/>
    <col min="10974" max="10974" width="14.6640625" style="113" customWidth="1"/>
    <col min="10975" max="10977" width="8.83203125" style="113"/>
    <col min="10978" max="10978" width="13.5" style="113" customWidth="1"/>
    <col min="10979" max="10979" width="11" style="113" bestFit="1" customWidth="1"/>
    <col min="10980" max="11222" width="8.83203125" style="113"/>
    <col min="11223" max="11223" width="11.5" style="113" bestFit="1" customWidth="1"/>
    <col min="11224" max="11224" width="10.5" style="113" bestFit="1" customWidth="1"/>
    <col min="11225" max="11226" width="12.33203125" style="113" customWidth="1"/>
    <col min="11227" max="11228" width="11.5" style="113" bestFit="1" customWidth="1"/>
    <col min="11229" max="11229" width="11.5" style="113" customWidth="1"/>
    <col min="11230" max="11230" width="14.6640625" style="113" customWidth="1"/>
    <col min="11231" max="11233" width="8.83203125" style="113"/>
    <col min="11234" max="11234" width="13.5" style="113" customWidth="1"/>
    <col min="11235" max="11235" width="11" style="113" bestFit="1" customWidth="1"/>
    <col min="11236" max="11478" width="8.83203125" style="113"/>
    <col min="11479" max="11479" width="11.5" style="113" bestFit="1" customWidth="1"/>
    <col min="11480" max="11480" width="10.5" style="113" bestFit="1" customWidth="1"/>
    <col min="11481" max="11482" width="12.33203125" style="113" customWidth="1"/>
    <col min="11483" max="11484" width="11.5" style="113" bestFit="1" customWidth="1"/>
    <col min="11485" max="11485" width="11.5" style="113" customWidth="1"/>
    <col min="11486" max="11486" width="14.6640625" style="113" customWidth="1"/>
    <col min="11487" max="11489" width="8.83203125" style="113"/>
    <col min="11490" max="11490" width="13.5" style="113" customWidth="1"/>
    <col min="11491" max="11491" width="11" style="113" bestFit="1" customWidth="1"/>
    <col min="11492" max="11734" width="8.83203125" style="113"/>
    <col min="11735" max="11735" width="11.5" style="113" bestFit="1" customWidth="1"/>
    <col min="11736" max="11736" width="10.5" style="113" bestFit="1" customWidth="1"/>
    <col min="11737" max="11738" width="12.33203125" style="113" customWidth="1"/>
    <col min="11739" max="11740" width="11.5" style="113" bestFit="1" customWidth="1"/>
    <col min="11741" max="11741" width="11.5" style="113" customWidth="1"/>
    <col min="11742" max="11742" width="14.6640625" style="113" customWidth="1"/>
    <col min="11743" max="11745" width="8.83203125" style="113"/>
    <col min="11746" max="11746" width="13.5" style="113" customWidth="1"/>
    <col min="11747" max="11747" width="11" style="113" bestFit="1" customWidth="1"/>
    <col min="11748" max="11990" width="8.83203125" style="113"/>
    <col min="11991" max="11991" width="11.5" style="113" bestFit="1" customWidth="1"/>
    <col min="11992" max="11992" width="10.5" style="113" bestFit="1" customWidth="1"/>
    <col min="11993" max="11994" width="12.33203125" style="113" customWidth="1"/>
    <col min="11995" max="11996" width="11.5" style="113" bestFit="1" customWidth="1"/>
    <col min="11997" max="11997" width="11.5" style="113" customWidth="1"/>
    <col min="11998" max="11998" width="14.6640625" style="113" customWidth="1"/>
    <col min="11999" max="12001" width="8.83203125" style="113"/>
    <col min="12002" max="12002" width="13.5" style="113" customWidth="1"/>
    <col min="12003" max="12003" width="11" style="113" bestFit="1" customWidth="1"/>
    <col min="12004" max="12246" width="8.83203125" style="113"/>
    <col min="12247" max="12247" width="11.5" style="113" bestFit="1" customWidth="1"/>
    <col min="12248" max="12248" width="10.5" style="113" bestFit="1" customWidth="1"/>
    <col min="12249" max="12250" width="12.33203125" style="113" customWidth="1"/>
    <col min="12251" max="12252" width="11.5" style="113" bestFit="1" customWidth="1"/>
    <col min="12253" max="12253" width="11.5" style="113" customWidth="1"/>
    <col min="12254" max="12254" width="14.6640625" style="113" customWidth="1"/>
    <col min="12255" max="12257" width="8.83203125" style="113"/>
    <col min="12258" max="12258" width="13.5" style="113" customWidth="1"/>
    <col min="12259" max="12259" width="11" style="113" bestFit="1" customWidth="1"/>
    <col min="12260" max="12502" width="8.83203125" style="113"/>
    <col min="12503" max="12503" width="11.5" style="113" bestFit="1" customWidth="1"/>
    <col min="12504" max="12504" width="10.5" style="113" bestFit="1" customWidth="1"/>
    <col min="12505" max="12506" width="12.33203125" style="113" customWidth="1"/>
    <col min="12507" max="12508" width="11.5" style="113" bestFit="1" customWidth="1"/>
    <col min="12509" max="12509" width="11.5" style="113" customWidth="1"/>
    <col min="12510" max="12510" width="14.6640625" style="113" customWidth="1"/>
    <col min="12511" max="12513" width="8.83203125" style="113"/>
    <col min="12514" max="12514" width="13.5" style="113" customWidth="1"/>
    <col min="12515" max="12515" width="11" style="113" bestFit="1" customWidth="1"/>
    <col min="12516" max="12758" width="8.83203125" style="113"/>
    <col min="12759" max="12759" width="11.5" style="113" bestFit="1" customWidth="1"/>
    <col min="12760" max="12760" width="10.5" style="113" bestFit="1" customWidth="1"/>
    <col min="12761" max="12762" width="12.33203125" style="113" customWidth="1"/>
    <col min="12763" max="12764" width="11.5" style="113" bestFit="1" customWidth="1"/>
    <col min="12765" max="12765" width="11.5" style="113" customWidth="1"/>
    <col min="12766" max="12766" width="14.6640625" style="113" customWidth="1"/>
    <col min="12767" max="12769" width="8.83203125" style="113"/>
    <col min="12770" max="12770" width="13.5" style="113" customWidth="1"/>
    <col min="12771" max="12771" width="11" style="113" bestFit="1" customWidth="1"/>
    <col min="12772" max="13014" width="8.83203125" style="113"/>
    <col min="13015" max="13015" width="11.5" style="113" bestFit="1" customWidth="1"/>
    <col min="13016" max="13016" width="10.5" style="113" bestFit="1" customWidth="1"/>
    <col min="13017" max="13018" width="12.33203125" style="113" customWidth="1"/>
    <col min="13019" max="13020" width="11.5" style="113" bestFit="1" customWidth="1"/>
    <col min="13021" max="13021" width="11.5" style="113" customWidth="1"/>
    <col min="13022" max="13022" width="14.6640625" style="113" customWidth="1"/>
    <col min="13023" max="13025" width="8.83203125" style="113"/>
    <col min="13026" max="13026" width="13.5" style="113" customWidth="1"/>
    <col min="13027" max="13027" width="11" style="113" bestFit="1" customWidth="1"/>
    <col min="13028" max="13270" width="8.83203125" style="113"/>
    <col min="13271" max="13271" width="11.5" style="113" bestFit="1" customWidth="1"/>
    <col min="13272" max="13272" width="10.5" style="113" bestFit="1" customWidth="1"/>
    <col min="13273" max="13274" width="12.33203125" style="113" customWidth="1"/>
    <col min="13275" max="13276" width="11.5" style="113" bestFit="1" customWidth="1"/>
    <col min="13277" max="13277" width="11.5" style="113" customWidth="1"/>
    <col min="13278" max="13278" width="14.6640625" style="113" customWidth="1"/>
    <col min="13279" max="13281" width="8.83203125" style="113"/>
    <col min="13282" max="13282" width="13.5" style="113" customWidth="1"/>
    <col min="13283" max="13283" width="11" style="113" bestFit="1" customWidth="1"/>
    <col min="13284" max="13526" width="8.83203125" style="113"/>
    <col min="13527" max="13527" width="11.5" style="113" bestFit="1" customWidth="1"/>
    <col min="13528" max="13528" width="10.5" style="113" bestFit="1" customWidth="1"/>
    <col min="13529" max="13530" width="12.33203125" style="113" customWidth="1"/>
    <col min="13531" max="13532" width="11.5" style="113" bestFit="1" customWidth="1"/>
    <col min="13533" max="13533" width="11.5" style="113" customWidth="1"/>
    <col min="13534" max="13534" width="14.6640625" style="113" customWidth="1"/>
    <col min="13535" max="13537" width="8.83203125" style="113"/>
    <col min="13538" max="13538" width="13.5" style="113" customWidth="1"/>
    <col min="13539" max="13539" width="11" style="113" bestFit="1" customWidth="1"/>
    <col min="13540" max="13782" width="8.83203125" style="113"/>
    <col min="13783" max="13783" width="11.5" style="113" bestFit="1" customWidth="1"/>
    <col min="13784" max="13784" width="10.5" style="113" bestFit="1" customWidth="1"/>
    <col min="13785" max="13786" width="12.33203125" style="113" customWidth="1"/>
    <col min="13787" max="13788" width="11.5" style="113" bestFit="1" customWidth="1"/>
    <col min="13789" max="13789" width="11.5" style="113" customWidth="1"/>
    <col min="13790" max="13790" width="14.6640625" style="113" customWidth="1"/>
    <col min="13791" max="13793" width="8.83203125" style="113"/>
    <col min="13794" max="13794" width="13.5" style="113" customWidth="1"/>
    <col min="13795" max="13795" width="11" style="113" bestFit="1" customWidth="1"/>
    <col min="13796" max="14038" width="8.83203125" style="113"/>
    <col min="14039" max="14039" width="11.5" style="113" bestFit="1" customWidth="1"/>
    <col min="14040" max="14040" width="10.5" style="113" bestFit="1" customWidth="1"/>
    <col min="14041" max="14042" width="12.33203125" style="113" customWidth="1"/>
    <col min="14043" max="14044" width="11.5" style="113" bestFit="1" customWidth="1"/>
    <col min="14045" max="14045" width="11.5" style="113" customWidth="1"/>
    <col min="14046" max="14046" width="14.6640625" style="113" customWidth="1"/>
    <col min="14047" max="14049" width="8.83203125" style="113"/>
    <col min="14050" max="14050" width="13.5" style="113" customWidth="1"/>
    <col min="14051" max="14051" width="11" style="113" bestFit="1" customWidth="1"/>
    <col min="14052" max="14294" width="8.83203125" style="113"/>
    <col min="14295" max="14295" width="11.5" style="113" bestFit="1" customWidth="1"/>
    <col min="14296" max="14296" width="10.5" style="113" bestFit="1" customWidth="1"/>
    <col min="14297" max="14298" width="12.33203125" style="113" customWidth="1"/>
    <col min="14299" max="14300" width="11.5" style="113" bestFit="1" customWidth="1"/>
    <col min="14301" max="14301" width="11.5" style="113" customWidth="1"/>
    <col min="14302" max="14302" width="14.6640625" style="113" customWidth="1"/>
    <col min="14303" max="14305" width="8.83203125" style="113"/>
    <col min="14306" max="14306" width="13.5" style="113" customWidth="1"/>
    <col min="14307" max="14307" width="11" style="113" bestFit="1" customWidth="1"/>
    <col min="14308" max="14550" width="8.83203125" style="113"/>
    <col min="14551" max="14551" width="11.5" style="113" bestFit="1" customWidth="1"/>
    <col min="14552" max="14552" width="10.5" style="113" bestFit="1" customWidth="1"/>
    <col min="14553" max="14554" width="12.33203125" style="113" customWidth="1"/>
    <col min="14555" max="14556" width="11.5" style="113" bestFit="1" customWidth="1"/>
    <col min="14557" max="14557" width="11.5" style="113" customWidth="1"/>
    <col min="14558" max="14558" width="14.6640625" style="113" customWidth="1"/>
    <col min="14559" max="14561" width="8.83203125" style="113"/>
    <col min="14562" max="14562" width="13.5" style="113" customWidth="1"/>
    <col min="14563" max="14563" width="11" style="113" bestFit="1" customWidth="1"/>
    <col min="14564" max="14806" width="8.83203125" style="113"/>
    <col min="14807" max="14807" width="11.5" style="113" bestFit="1" customWidth="1"/>
    <col min="14808" max="14808" width="10.5" style="113" bestFit="1" customWidth="1"/>
    <col min="14809" max="14810" width="12.33203125" style="113" customWidth="1"/>
    <col min="14811" max="14812" width="11.5" style="113" bestFit="1" customWidth="1"/>
    <col min="14813" max="14813" width="11.5" style="113" customWidth="1"/>
    <col min="14814" max="14814" width="14.6640625" style="113" customWidth="1"/>
    <col min="14815" max="14817" width="8.83203125" style="113"/>
    <col min="14818" max="14818" width="13.5" style="113" customWidth="1"/>
    <col min="14819" max="14819" width="11" style="113" bestFit="1" customWidth="1"/>
    <col min="14820" max="15062" width="8.83203125" style="113"/>
    <col min="15063" max="15063" width="11.5" style="113" bestFit="1" customWidth="1"/>
    <col min="15064" max="15064" width="10.5" style="113" bestFit="1" customWidth="1"/>
    <col min="15065" max="15066" width="12.33203125" style="113" customWidth="1"/>
    <col min="15067" max="15068" width="11.5" style="113" bestFit="1" customWidth="1"/>
    <col min="15069" max="15069" width="11.5" style="113" customWidth="1"/>
    <col min="15070" max="15070" width="14.6640625" style="113" customWidth="1"/>
    <col min="15071" max="15073" width="8.83203125" style="113"/>
    <col min="15074" max="15074" width="13.5" style="113" customWidth="1"/>
    <col min="15075" max="15075" width="11" style="113" bestFit="1" customWidth="1"/>
    <col min="15076" max="15318" width="8.83203125" style="113"/>
    <col min="15319" max="15319" width="11.5" style="113" bestFit="1" customWidth="1"/>
    <col min="15320" max="15320" width="10.5" style="113" bestFit="1" customWidth="1"/>
    <col min="15321" max="15322" width="12.33203125" style="113" customWidth="1"/>
    <col min="15323" max="15324" width="11.5" style="113" bestFit="1" customWidth="1"/>
    <col min="15325" max="15325" width="11.5" style="113" customWidth="1"/>
    <col min="15326" max="15326" width="14.6640625" style="113" customWidth="1"/>
    <col min="15327" max="15329" width="8.83203125" style="113"/>
    <col min="15330" max="15330" width="13.5" style="113" customWidth="1"/>
    <col min="15331" max="15331" width="11" style="113" bestFit="1" customWidth="1"/>
    <col min="15332" max="15574" width="8.83203125" style="113"/>
    <col min="15575" max="15575" width="11.5" style="113" bestFit="1" customWidth="1"/>
    <col min="15576" max="15576" width="10.5" style="113" bestFit="1" customWidth="1"/>
    <col min="15577" max="15578" width="12.33203125" style="113" customWidth="1"/>
    <col min="15579" max="15580" width="11.5" style="113" bestFit="1" customWidth="1"/>
    <col min="15581" max="15581" width="11.5" style="113" customWidth="1"/>
    <col min="15582" max="15582" width="14.6640625" style="113" customWidth="1"/>
    <col min="15583" max="15585" width="8.83203125" style="113"/>
    <col min="15586" max="15586" width="13.5" style="113" customWidth="1"/>
    <col min="15587" max="15587" width="11" style="113" bestFit="1" customWidth="1"/>
    <col min="15588" max="15830" width="8.83203125" style="113"/>
    <col min="15831" max="15831" width="11.5" style="113" bestFit="1" customWidth="1"/>
    <col min="15832" max="15832" width="10.5" style="113" bestFit="1" customWidth="1"/>
    <col min="15833" max="15834" width="12.33203125" style="113" customWidth="1"/>
    <col min="15835" max="15836" width="11.5" style="113" bestFit="1" customWidth="1"/>
    <col min="15837" max="15837" width="11.5" style="113" customWidth="1"/>
    <col min="15838" max="15838" width="14.6640625" style="113" customWidth="1"/>
    <col min="15839" max="15841" width="8.83203125" style="113"/>
    <col min="15842" max="15842" width="13.5" style="113" customWidth="1"/>
    <col min="15843" max="15843" width="11" style="113" bestFit="1" customWidth="1"/>
    <col min="15844" max="16086" width="8.83203125" style="113"/>
    <col min="16087" max="16087" width="11.5" style="113" bestFit="1" customWidth="1"/>
    <col min="16088" max="16088" width="10.5" style="113" bestFit="1" customWidth="1"/>
    <col min="16089" max="16090" width="12.33203125" style="113" customWidth="1"/>
    <col min="16091" max="16092" width="11.5" style="113" bestFit="1" customWidth="1"/>
    <col min="16093" max="16093" width="11.5" style="113" customWidth="1"/>
    <col min="16094" max="16094" width="14.6640625" style="113" customWidth="1"/>
    <col min="16095" max="16097" width="8.83203125" style="113"/>
    <col min="16098" max="16098" width="13.5" style="113" customWidth="1"/>
    <col min="16099" max="16099" width="11" style="113" bestFit="1" customWidth="1"/>
    <col min="16100" max="16384" width="8.83203125" style="113"/>
  </cols>
  <sheetData>
    <row r="1" spans="1:10" s="12" customFormat="1" ht="153" customHeight="1" thickTop="1" thickBot="1" x14ac:dyDescent="0.25">
      <c r="A1" s="100" t="s">
        <v>0</v>
      </c>
      <c r="B1" s="101" t="s">
        <v>1</v>
      </c>
      <c r="C1" s="102" t="s">
        <v>2</v>
      </c>
      <c r="D1" s="103" t="s">
        <v>77</v>
      </c>
      <c r="E1" s="104" t="s">
        <v>78</v>
      </c>
      <c r="F1" s="105" t="s">
        <v>79</v>
      </c>
      <c r="G1" s="106" t="s">
        <v>80</v>
      </c>
      <c r="H1" s="106" t="s">
        <v>81</v>
      </c>
      <c r="I1" s="7"/>
      <c r="J1" s="103" t="s">
        <v>16</v>
      </c>
    </row>
    <row r="2" spans="1:10" ht="16" thickTop="1" x14ac:dyDescent="0.2">
      <c r="A2" s="132" t="s">
        <v>82</v>
      </c>
      <c r="B2" s="107" t="s">
        <v>32</v>
      </c>
      <c r="C2" s="108">
        <v>0</v>
      </c>
      <c r="D2" s="109">
        <v>68024228.883772314</v>
      </c>
      <c r="E2" s="109">
        <v>26304163.569411885</v>
      </c>
      <c r="F2" s="110">
        <f>E2/D2</f>
        <v>0.38668815510361398</v>
      </c>
      <c r="G2" s="111">
        <f>E2/$E$2</f>
        <v>1</v>
      </c>
      <c r="H2" s="110"/>
      <c r="I2" s="109"/>
      <c r="J2" s="112">
        <v>2.9365996760292767</v>
      </c>
    </row>
    <row r="3" spans="1:10" ht="16" x14ac:dyDescent="0.2">
      <c r="A3" s="133"/>
      <c r="B3" s="114">
        <v>1</v>
      </c>
      <c r="C3" s="30">
        <v>56.624374463163079</v>
      </c>
      <c r="D3" s="115">
        <v>6779964.9857935142</v>
      </c>
      <c r="E3" s="115">
        <v>4871598.376922694</v>
      </c>
      <c r="F3" s="111">
        <f>E3/D3</f>
        <v>0.71852854507810282</v>
      </c>
      <c r="G3" s="111">
        <f t="shared" ref="G3:G12" si="0">E3/$E$2</f>
        <v>0.18520255791701704</v>
      </c>
      <c r="H3" s="111">
        <f>G3</f>
        <v>0.18520255791701704</v>
      </c>
      <c r="I3" s="116"/>
      <c r="J3" s="117">
        <v>2.9444504315706657</v>
      </c>
    </row>
    <row r="4" spans="1:10" ht="16" x14ac:dyDescent="0.2">
      <c r="A4" s="133"/>
      <c r="B4" s="114">
        <v>2</v>
      </c>
      <c r="C4" s="30">
        <v>233.18380731462869</v>
      </c>
      <c r="D4" s="115">
        <v>5046621.0131594473</v>
      </c>
      <c r="E4" s="115">
        <v>4073546.1060491009</v>
      </c>
      <c r="F4" s="111">
        <f t="shared" ref="F4:F12" si="1">E4/D4</f>
        <v>0.80718288443436115</v>
      </c>
      <c r="G4" s="111">
        <f t="shared" si="0"/>
        <v>0.15486316815586082</v>
      </c>
      <c r="H4" s="111">
        <f>G4+H3</f>
        <v>0.34006572607287788</v>
      </c>
      <c r="I4" s="116"/>
      <c r="J4" s="117">
        <v>3.9380482503288401</v>
      </c>
    </row>
    <row r="5" spans="1:10" ht="16" x14ac:dyDescent="0.2">
      <c r="A5" s="133"/>
      <c r="B5" s="114">
        <v>3</v>
      </c>
      <c r="C5" s="30">
        <v>348.8300839604276</v>
      </c>
      <c r="D5" s="115">
        <v>5261234.4879544815</v>
      </c>
      <c r="E5" s="115">
        <v>3570404.0691755037</v>
      </c>
      <c r="F5" s="111">
        <f t="shared" si="1"/>
        <v>0.67862477472727945</v>
      </c>
      <c r="G5" s="111">
        <f t="shared" si="0"/>
        <v>0.13573532037062722</v>
      </c>
      <c r="H5" s="111">
        <f t="shared" ref="H5:H12" si="2">G5+H4</f>
        <v>0.47580104644350507</v>
      </c>
      <c r="I5" s="116"/>
      <c r="J5" s="117">
        <v>3.7707380711092231</v>
      </c>
    </row>
    <row r="6" spans="1:10" ht="16" x14ac:dyDescent="0.2">
      <c r="A6" s="133"/>
      <c r="B6" s="114">
        <v>4</v>
      </c>
      <c r="C6" s="30">
        <v>499.88275764008864</v>
      </c>
      <c r="D6" s="115">
        <v>4698304.4953159885</v>
      </c>
      <c r="E6" s="115">
        <v>2901929.9777375595</v>
      </c>
      <c r="F6" s="111">
        <f t="shared" si="1"/>
        <v>0.61765472642964314</v>
      </c>
      <c r="G6" s="111">
        <f t="shared" si="0"/>
        <v>0.11032207772278697</v>
      </c>
      <c r="H6" s="111">
        <f t="shared" si="2"/>
        <v>0.58612312416629209</v>
      </c>
      <c r="I6" s="116"/>
      <c r="J6" s="117">
        <v>3.7499784594608023</v>
      </c>
    </row>
    <row r="7" spans="1:10" ht="16" x14ac:dyDescent="0.2">
      <c r="A7" s="133"/>
      <c r="B7" s="114">
        <v>5</v>
      </c>
      <c r="C7" s="30">
        <v>645.5447872990394</v>
      </c>
      <c r="D7" s="115">
        <v>7208399.7098107403</v>
      </c>
      <c r="E7" s="115">
        <v>3505557.757149796</v>
      </c>
      <c r="F7" s="111">
        <f t="shared" si="1"/>
        <v>0.48631567314152674</v>
      </c>
      <c r="G7" s="111">
        <f t="shared" si="0"/>
        <v>0.13327007140520811</v>
      </c>
      <c r="H7" s="111">
        <f t="shared" si="2"/>
        <v>0.71939319557150017</v>
      </c>
      <c r="I7" s="116"/>
      <c r="J7" s="117">
        <v>3.0633761916451361</v>
      </c>
    </row>
    <row r="8" spans="1:10" ht="16" x14ac:dyDescent="0.2">
      <c r="A8" s="133"/>
      <c r="B8" s="114">
        <v>6</v>
      </c>
      <c r="C8" s="30">
        <v>832.64772143783728</v>
      </c>
      <c r="D8" s="115">
        <v>6157332.5964484503</v>
      </c>
      <c r="E8" s="115">
        <v>2575303.0651850267</v>
      </c>
      <c r="F8" s="111">
        <f t="shared" si="1"/>
        <v>0.41824978996107204</v>
      </c>
      <c r="G8" s="111">
        <f t="shared" si="0"/>
        <v>9.7904769273095188E-2</v>
      </c>
      <c r="H8" s="111">
        <f t="shared" si="2"/>
        <v>0.81729796484459538</v>
      </c>
      <c r="I8" s="116"/>
      <c r="J8" s="117">
        <v>3.1964646033294009</v>
      </c>
    </row>
    <row r="9" spans="1:10" ht="16" x14ac:dyDescent="0.2">
      <c r="A9" s="133"/>
      <c r="B9" s="114">
        <v>7</v>
      </c>
      <c r="C9" s="30">
        <v>1044.9792340458207</v>
      </c>
      <c r="D9" s="115">
        <v>5095353.4431513762</v>
      </c>
      <c r="E9" s="115">
        <v>1603104.8949597112</v>
      </c>
      <c r="F9" s="111">
        <f t="shared" si="1"/>
        <v>0.31462094098976229</v>
      </c>
      <c r="G9" s="111">
        <f t="shared" si="0"/>
        <v>6.0944910516900111E-2</v>
      </c>
      <c r="H9" s="111">
        <f t="shared" si="2"/>
        <v>0.87824287536149548</v>
      </c>
      <c r="I9" s="116"/>
      <c r="J9" s="117">
        <v>2.9931723244658528</v>
      </c>
    </row>
    <row r="10" spans="1:10" ht="16" x14ac:dyDescent="0.2">
      <c r="A10" s="133"/>
      <c r="B10" s="114">
        <v>8</v>
      </c>
      <c r="C10" s="30">
        <v>1439.7543870010161</v>
      </c>
      <c r="D10" s="115">
        <v>10657741.260101685</v>
      </c>
      <c r="E10" s="115">
        <v>1635351.9701951775</v>
      </c>
      <c r="F10" s="111">
        <f t="shared" si="1"/>
        <v>0.15344264138943589</v>
      </c>
      <c r="G10" s="111">
        <f t="shared" si="0"/>
        <v>6.217084097275255E-2</v>
      </c>
      <c r="H10" s="111">
        <f t="shared" si="2"/>
        <v>0.94041371633424808</v>
      </c>
      <c r="I10" s="116"/>
      <c r="J10" s="117">
        <v>2.3488498030863774</v>
      </c>
    </row>
    <row r="11" spans="1:10" ht="16" x14ac:dyDescent="0.2">
      <c r="A11" s="133"/>
      <c r="B11" s="114">
        <v>9</v>
      </c>
      <c r="C11" s="30">
        <v>2275.1341429460522</v>
      </c>
      <c r="D11" s="115">
        <v>8184472.1165405447</v>
      </c>
      <c r="E11" s="115">
        <v>1106006.071103743</v>
      </c>
      <c r="F11" s="111">
        <f t="shared" si="1"/>
        <v>0.13513468619051699</v>
      </c>
      <c r="G11" s="111">
        <f t="shared" si="0"/>
        <v>4.2046806323462631E-2</v>
      </c>
      <c r="H11" s="111">
        <f t="shared" si="2"/>
        <v>0.98246052265771067</v>
      </c>
      <c r="I11" s="116"/>
      <c r="J11" s="117">
        <v>2.4641908641641757</v>
      </c>
    </row>
    <row r="12" spans="1:10" ht="16" thickBot="1" x14ac:dyDescent="0.25">
      <c r="A12" s="134"/>
      <c r="B12" s="118">
        <v>10</v>
      </c>
      <c r="C12" s="119">
        <v>0</v>
      </c>
      <c r="D12" s="120">
        <v>8934804.7754960842</v>
      </c>
      <c r="E12" s="120">
        <v>461361.2809335675</v>
      </c>
      <c r="F12" s="121">
        <f t="shared" si="1"/>
        <v>5.1636414283931738E-2</v>
      </c>
      <c r="G12" s="121">
        <f t="shared" si="0"/>
        <v>1.7539477342289153E-2</v>
      </c>
      <c r="H12" s="121">
        <f t="shared" si="2"/>
        <v>0.99999999999999978</v>
      </c>
      <c r="I12" s="122"/>
      <c r="J12" s="123">
        <v>2.266305952948477</v>
      </c>
    </row>
    <row r="13" spans="1:10" ht="16" thickTop="1" x14ac:dyDescent="0.2">
      <c r="A13" s="132" t="s">
        <v>71</v>
      </c>
      <c r="B13" s="107" t="s">
        <v>32</v>
      </c>
      <c r="C13" s="108">
        <v>0</v>
      </c>
      <c r="D13" s="109">
        <v>4925339.0608008364</v>
      </c>
      <c r="E13" s="109">
        <v>2708168.1785128014</v>
      </c>
      <c r="F13" s="110">
        <f>E13/D13</f>
        <v>0.54984400973858361</v>
      </c>
      <c r="G13" s="111">
        <f>E13/$E$13</f>
        <v>1</v>
      </c>
      <c r="H13" s="110"/>
      <c r="I13" s="109"/>
      <c r="J13" s="112">
        <v>3.4064164703092783</v>
      </c>
    </row>
    <row r="14" spans="1:10" x14ac:dyDescent="0.2">
      <c r="A14" s="133"/>
      <c r="B14" s="114">
        <v>1</v>
      </c>
      <c r="C14" s="108">
        <v>27.878725513497219</v>
      </c>
      <c r="D14" s="115">
        <v>511841.31026365398</v>
      </c>
      <c r="E14" s="115">
        <v>379477.58090667805</v>
      </c>
      <c r="F14" s="111">
        <f>E14/D14</f>
        <v>0.74139693943657226</v>
      </c>
      <c r="G14" s="111">
        <f t="shared" ref="G14:G23" si="3">E14/$E$13</f>
        <v>0.14012334385934233</v>
      </c>
      <c r="H14" s="111">
        <f>G14</f>
        <v>0.14012334385934233</v>
      </c>
      <c r="I14" s="116"/>
      <c r="J14" s="117">
        <v>3.2517954680984622</v>
      </c>
    </row>
    <row r="15" spans="1:10" x14ac:dyDescent="0.2">
      <c r="A15" s="133"/>
      <c r="B15" s="114">
        <v>2</v>
      </c>
      <c r="C15" s="108">
        <v>124.53238255308672</v>
      </c>
      <c r="D15" s="115">
        <v>393124.85251012322</v>
      </c>
      <c r="E15" s="115">
        <v>350428.83466769388</v>
      </c>
      <c r="F15" s="111">
        <f t="shared" ref="F15:F23" si="4">E15/D15</f>
        <v>0.89139323660202863</v>
      </c>
      <c r="G15" s="111">
        <f t="shared" si="3"/>
        <v>0.12939699884522421</v>
      </c>
      <c r="H15" s="111">
        <f>G15+H14</f>
        <v>0.26952034270456654</v>
      </c>
      <c r="I15" s="116"/>
      <c r="J15" s="117">
        <v>4.2281737124434429</v>
      </c>
    </row>
    <row r="16" spans="1:10" x14ac:dyDescent="0.2">
      <c r="A16" s="133"/>
      <c r="B16" s="114">
        <v>3</v>
      </c>
      <c r="C16" s="108">
        <v>223.67254374202554</v>
      </c>
      <c r="D16" s="115">
        <v>367105.63484385167</v>
      </c>
      <c r="E16" s="115">
        <v>306624.21079061262</v>
      </c>
      <c r="F16" s="111">
        <f t="shared" si="4"/>
        <v>0.83524790056964171</v>
      </c>
      <c r="G16" s="111">
        <f t="shared" si="3"/>
        <v>0.11322199751973905</v>
      </c>
      <c r="H16" s="111">
        <f t="shared" ref="H16:H23" si="5">G16+H15</f>
        <v>0.38274234022430559</v>
      </c>
      <c r="I16" s="116"/>
      <c r="J16" s="117">
        <v>4.5821042395693059</v>
      </c>
    </row>
    <row r="17" spans="1:10" x14ac:dyDescent="0.2">
      <c r="A17" s="133"/>
      <c r="B17" s="114">
        <v>4</v>
      </c>
      <c r="C17" s="108">
        <v>318.27759039984846</v>
      </c>
      <c r="D17" s="115">
        <v>395557.87265004258</v>
      </c>
      <c r="E17" s="115">
        <v>308618.409438745</v>
      </c>
      <c r="F17" s="111">
        <f t="shared" si="4"/>
        <v>0.78021050970659223</v>
      </c>
      <c r="G17" s="111">
        <f t="shared" si="3"/>
        <v>0.1139583619242671</v>
      </c>
      <c r="H17" s="111">
        <f t="shared" si="5"/>
        <v>0.4967007021485727</v>
      </c>
      <c r="I17" s="116"/>
      <c r="J17" s="117">
        <v>4.2613768372671403</v>
      </c>
    </row>
    <row r="18" spans="1:10" x14ac:dyDescent="0.2">
      <c r="A18" s="133"/>
      <c r="B18" s="114">
        <v>5</v>
      </c>
      <c r="C18" s="108">
        <v>411.71467255490415</v>
      </c>
      <c r="D18" s="115">
        <v>444189.50798920507</v>
      </c>
      <c r="E18" s="115">
        <v>304227.98553669383</v>
      </c>
      <c r="F18" s="111">
        <f t="shared" si="4"/>
        <v>0.68490583425506602</v>
      </c>
      <c r="G18" s="111">
        <f t="shared" si="3"/>
        <v>0.11233718346981003</v>
      </c>
      <c r="H18" s="111">
        <f t="shared" si="5"/>
        <v>0.60903788561838268</v>
      </c>
      <c r="I18" s="116"/>
      <c r="J18" s="117">
        <v>3.7331395527274878</v>
      </c>
    </row>
    <row r="19" spans="1:10" x14ac:dyDescent="0.2">
      <c r="A19" s="133"/>
      <c r="B19" s="114">
        <v>6</v>
      </c>
      <c r="C19" s="108">
        <v>526.83856401876449</v>
      </c>
      <c r="D19" s="115">
        <v>489053.5957006801</v>
      </c>
      <c r="E19" s="115">
        <v>293281.75510937569</v>
      </c>
      <c r="F19" s="111">
        <f t="shared" si="4"/>
        <v>0.59969246251872066</v>
      </c>
      <c r="G19" s="111">
        <f t="shared" si="3"/>
        <v>0.10829525191099182</v>
      </c>
      <c r="H19" s="111">
        <f t="shared" si="5"/>
        <v>0.71733313752937455</v>
      </c>
      <c r="I19" s="116"/>
      <c r="J19" s="117">
        <v>3.3998416366942328</v>
      </c>
    </row>
    <row r="20" spans="1:10" x14ac:dyDescent="0.2">
      <c r="A20" s="133"/>
      <c r="B20" s="114">
        <v>7</v>
      </c>
      <c r="C20" s="108">
        <v>699.74140917338048</v>
      </c>
      <c r="D20" s="115">
        <v>473224.55344597611</v>
      </c>
      <c r="E20" s="115">
        <v>268150.3946193516</v>
      </c>
      <c r="F20" s="111">
        <f t="shared" si="4"/>
        <v>0.56664514270594368</v>
      </c>
      <c r="G20" s="111">
        <f t="shared" si="3"/>
        <v>9.9015414458716214E-2</v>
      </c>
      <c r="H20" s="111">
        <f t="shared" si="5"/>
        <v>0.81634855198809075</v>
      </c>
      <c r="I20" s="116"/>
      <c r="J20" s="117">
        <v>3.494401590022389</v>
      </c>
    </row>
    <row r="21" spans="1:10" x14ac:dyDescent="0.2">
      <c r="A21" s="133"/>
      <c r="B21" s="114">
        <v>8</v>
      </c>
      <c r="C21" s="108">
        <v>999.72058067329772</v>
      </c>
      <c r="D21" s="115">
        <v>465651.65986504115</v>
      </c>
      <c r="E21" s="115">
        <v>214747.39564353871</v>
      </c>
      <c r="F21" s="111">
        <f t="shared" si="4"/>
        <v>0.46117605530661804</v>
      </c>
      <c r="G21" s="111">
        <f t="shared" si="3"/>
        <v>7.9296181584065387E-2</v>
      </c>
      <c r="H21" s="111">
        <f t="shared" si="5"/>
        <v>0.89564473357215613</v>
      </c>
      <c r="I21" s="116"/>
      <c r="J21" s="117">
        <v>3.376137652243294</v>
      </c>
    </row>
    <row r="22" spans="1:10" x14ac:dyDescent="0.2">
      <c r="A22" s="133"/>
      <c r="B22" s="114">
        <v>9</v>
      </c>
      <c r="C22" s="108">
        <v>1499.6757844752683</v>
      </c>
      <c r="D22" s="115">
        <v>677108.00177775742</v>
      </c>
      <c r="E22" s="115">
        <v>169318.18923952774</v>
      </c>
      <c r="F22" s="111">
        <f t="shared" si="4"/>
        <v>0.25006083046571631</v>
      </c>
      <c r="G22" s="111">
        <f t="shared" si="3"/>
        <v>6.2521297821507282E-2</v>
      </c>
      <c r="H22" s="111">
        <f t="shared" si="5"/>
        <v>0.95816603139366341</v>
      </c>
      <c r="I22" s="116"/>
      <c r="J22" s="117">
        <v>2.5771027616847793</v>
      </c>
    </row>
    <row r="23" spans="1:10" ht="16" thickBot="1" x14ac:dyDescent="0.25">
      <c r="A23" s="134"/>
      <c r="B23" s="118">
        <v>10</v>
      </c>
      <c r="C23" s="119">
        <v>0</v>
      </c>
      <c r="D23" s="120">
        <v>708482.07175450632</v>
      </c>
      <c r="E23" s="120">
        <v>113293.42256058495</v>
      </c>
      <c r="F23" s="121">
        <f t="shared" si="4"/>
        <v>0.15991007687748782</v>
      </c>
      <c r="G23" s="121">
        <f t="shared" si="3"/>
        <v>4.1833968606336834E-2</v>
      </c>
      <c r="H23" s="121">
        <f t="shared" si="5"/>
        <v>1.0000000000000002</v>
      </c>
      <c r="I23" s="122"/>
      <c r="J23" s="123">
        <v>2.5290285728526998</v>
      </c>
    </row>
    <row r="24" spans="1:10" ht="16" thickTop="1" x14ac:dyDescent="0.2">
      <c r="A24" s="135" t="s">
        <v>72</v>
      </c>
      <c r="B24" s="107" t="s">
        <v>32</v>
      </c>
      <c r="C24" s="108">
        <v>0</v>
      </c>
      <c r="D24" s="109">
        <v>17510984.210546743</v>
      </c>
      <c r="E24" s="109">
        <v>9595487.7110439949</v>
      </c>
      <c r="F24" s="110">
        <f>E24/D24</f>
        <v>0.54796963983696012</v>
      </c>
      <c r="G24" s="111">
        <f>E24/$E$24</f>
        <v>1</v>
      </c>
      <c r="H24" s="110"/>
      <c r="I24" s="109"/>
      <c r="J24" s="112">
        <v>3.0964987715538879</v>
      </c>
    </row>
    <row r="25" spans="1:10" x14ac:dyDescent="0.2">
      <c r="A25" s="133"/>
      <c r="B25" s="114">
        <v>1</v>
      </c>
      <c r="C25" s="108">
        <v>0</v>
      </c>
      <c r="D25" s="115">
        <v>1963643.2927086814</v>
      </c>
      <c r="E25" s="115">
        <v>1576812.9425888536</v>
      </c>
      <c r="F25" s="111">
        <f>E25/D25</f>
        <v>0.80300375757848175</v>
      </c>
      <c r="G25" s="111">
        <f t="shared" ref="G25:G34" si="6">E25/$E$24</f>
        <v>0.16432858756871832</v>
      </c>
      <c r="H25" s="111">
        <f>G25</f>
        <v>0.16432858756871832</v>
      </c>
      <c r="I25" s="116"/>
      <c r="J25" s="117">
        <v>2.9370027314594713</v>
      </c>
    </row>
    <row r="26" spans="1:10" x14ac:dyDescent="0.2">
      <c r="A26" s="133"/>
      <c r="B26" s="114">
        <v>2</v>
      </c>
      <c r="C26" s="108">
        <v>83.350934716204875</v>
      </c>
      <c r="D26" s="115">
        <v>1381990.110834945</v>
      </c>
      <c r="E26" s="115">
        <v>1250409.7906348293</v>
      </c>
      <c r="F26" s="111">
        <f t="shared" ref="F26:F34" si="7">E26/D26</f>
        <v>0.90478924619755785</v>
      </c>
      <c r="G26" s="111">
        <f t="shared" si="6"/>
        <v>0.13031227054729708</v>
      </c>
      <c r="H26" s="111">
        <f>G26+H25</f>
        <v>0.29464085811601537</v>
      </c>
      <c r="I26" s="116"/>
      <c r="J26" s="117">
        <v>3.7273386121648375</v>
      </c>
    </row>
    <row r="27" spans="1:10" x14ac:dyDescent="0.2">
      <c r="A27" s="133"/>
      <c r="B27" s="114">
        <v>3</v>
      </c>
      <c r="C27" s="108">
        <v>204.18082527806129</v>
      </c>
      <c r="D27" s="115">
        <v>1446889.1321985035</v>
      </c>
      <c r="E27" s="115">
        <v>1226369.1833283934</v>
      </c>
      <c r="F27" s="111">
        <f t="shared" si="7"/>
        <v>0.84759029288233245</v>
      </c>
      <c r="G27" s="111">
        <f t="shared" si="6"/>
        <v>0.12780686300258559</v>
      </c>
      <c r="H27" s="111">
        <f t="shared" ref="H27:H34" si="8">G27+H26</f>
        <v>0.42244772111860096</v>
      </c>
      <c r="I27" s="116"/>
      <c r="J27" s="117">
        <v>3.7349907674894913</v>
      </c>
    </row>
    <row r="28" spans="1:10" x14ac:dyDescent="0.2">
      <c r="A28" s="133"/>
      <c r="B28" s="114">
        <v>4</v>
      </c>
      <c r="C28" s="108">
        <v>296.21272303614342</v>
      </c>
      <c r="D28" s="115">
        <v>1288086.9764153571</v>
      </c>
      <c r="E28" s="115">
        <v>1019243.4156423802</v>
      </c>
      <c r="F28" s="111">
        <f t="shared" si="7"/>
        <v>0.79128462153918599</v>
      </c>
      <c r="G28" s="111">
        <f t="shared" si="6"/>
        <v>0.1062211162512641</v>
      </c>
      <c r="H28" s="111">
        <f t="shared" si="8"/>
        <v>0.52866883736986503</v>
      </c>
      <c r="I28" s="116"/>
      <c r="J28" s="117">
        <v>4.1681367286232192</v>
      </c>
    </row>
    <row r="29" spans="1:10" x14ac:dyDescent="0.2">
      <c r="A29" s="133"/>
      <c r="B29" s="114">
        <v>5</v>
      </c>
      <c r="C29" s="108">
        <v>388.42450965916407</v>
      </c>
      <c r="D29" s="115">
        <v>1519833.1334591666</v>
      </c>
      <c r="E29" s="115">
        <v>1093907.8195716611</v>
      </c>
      <c r="F29" s="111">
        <f t="shared" si="7"/>
        <v>0.71975521225932737</v>
      </c>
      <c r="G29" s="111">
        <f t="shared" si="6"/>
        <v>0.11400231572519447</v>
      </c>
      <c r="H29" s="111">
        <f t="shared" si="8"/>
        <v>0.64267115309505951</v>
      </c>
      <c r="I29" s="116"/>
      <c r="J29" s="117">
        <v>3.5450898378819744</v>
      </c>
    </row>
    <row r="30" spans="1:10" x14ac:dyDescent="0.2">
      <c r="A30" s="133"/>
      <c r="B30" s="114">
        <v>6</v>
      </c>
      <c r="C30" s="108">
        <v>522.42362407877522</v>
      </c>
      <c r="D30" s="115">
        <v>1397539.7197045865</v>
      </c>
      <c r="E30" s="115">
        <v>938748.12021928618</v>
      </c>
      <c r="F30" s="111">
        <f t="shared" si="7"/>
        <v>0.67171480494144364</v>
      </c>
      <c r="G30" s="111">
        <f t="shared" si="6"/>
        <v>9.7832246623465249E-2</v>
      </c>
      <c r="H30" s="111">
        <f t="shared" si="8"/>
        <v>0.74050339971852475</v>
      </c>
      <c r="I30" s="116"/>
      <c r="J30" s="117">
        <v>3.5287563722479196</v>
      </c>
    </row>
    <row r="31" spans="1:10" x14ac:dyDescent="0.2">
      <c r="A31" s="133"/>
      <c r="B31" s="114">
        <v>7</v>
      </c>
      <c r="C31" s="108">
        <v>690.23787899667934</v>
      </c>
      <c r="D31" s="115">
        <v>2001539.9312039053</v>
      </c>
      <c r="E31" s="115">
        <v>1079462.0932222551</v>
      </c>
      <c r="F31" s="111">
        <f t="shared" si="7"/>
        <v>0.53931579200269564</v>
      </c>
      <c r="G31" s="111">
        <f t="shared" si="6"/>
        <v>0.11249684494721832</v>
      </c>
      <c r="H31" s="111">
        <f t="shared" si="8"/>
        <v>0.85300024466574309</v>
      </c>
      <c r="I31" s="116"/>
      <c r="J31" s="117">
        <v>2.9212989127946711</v>
      </c>
    </row>
    <row r="32" spans="1:10" x14ac:dyDescent="0.2">
      <c r="A32" s="133"/>
      <c r="B32" s="114">
        <v>8</v>
      </c>
      <c r="C32" s="108">
        <v>999.00640738308948</v>
      </c>
      <c r="D32" s="115">
        <v>1725082.7890519081</v>
      </c>
      <c r="E32" s="115">
        <v>731982.32226714876</v>
      </c>
      <c r="F32" s="111">
        <f t="shared" si="7"/>
        <v>0.4243172135926534</v>
      </c>
      <c r="G32" s="111">
        <f t="shared" si="6"/>
        <v>7.6284014352357363E-2</v>
      </c>
      <c r="H32" s="111">
        <f t="shared" si="8"/>
        <v>0.92928425901810041</v>
      </c>
      <c r="I32" s="116"/>
      <c r="J32" s="117">
        <v>3.112108595894338</v>
      </c>
    </row>
    <row r="33" spans="1:10" x14ac:dyDescent="0.2">
      <c r="A33" s="133"/>
      <c r="B33" s="114">
        <v>9</v>
      </c>
      <c r="C33" s="108">
        <v>1393.6911279530661</v>
      </c>
      <c r="D33" s="115">
        <v>2542224.4650788847</v>
      </c>
      <c r="E33" s="115">
        <v>428031.54582451918</v>
      </c>
      <c r="F33" s="111">
        <f t="shared" si="7"/>
        <v>0.16836890357407422</v>
      </c>
      <c r="G33" s="111">
        <f t="shared" si="6"/>
        <v>4.4607586264935051E-2</v>
      </c>
      <c r="H33" s="111">
        <f t="shared" si="8"/>
        <v>0.97389184528303541</v>
      </c>
      <c r="I33" s="116"/>
      <c r="J33" s="117">
        <v>2.1695985714271444</v>
      </c>
    </row>
    <row r="34" spans="1:10" ht="16" thickBot="1" x14ac:dyDescent="0.25">
      <c r="A34" s="134"/>
      <c r="B34" s="118">
        <v>10</v>
      </c>
      <c r="C34" s="119">
        <v>0</v>
      </c>
      <c r="D34" s="120">
        <v>2244154.6598908058</v>
      </c>
      <c r="E34" s="120">
        <v>250520.47774466645</v>
      </c>
      <c r="F34" s="121">
        <f t="shared" si="7"/>
        <v>0.11163244771947049</v>
      </c>
      <c r="G34" s="121">
        <f t="shared" si="6"/>
        <v>2.6108154716964323E-2</v>
      </c>
      <c r="H34" s="121">
        <f t="shared" si="8"/>
        <v>0.99999999999999978</v>
      </c>
      <c r="I34" s="122"/>
      <c r="J34" s="123">
        <v>2.4421043856845963</v>
      </c>
    </row>
    <row r="35" spans="1:10" ht="16" thickTop="1" x14ac:dyDescent="0.2">
      <c r="A35" s="135" t="s">
        <v>73</v>
      </c>
      <c r="B35" s="107" t="s">
        <v>32</v>
      </c>
      <c r="C35" s="108">
        <v>0</v>
      </c>
      <c r="D35" s="109">
        <v>29878098.360762186</v>
      </c>
      <c r="E35" s="109">
        <v>9349281.8737112675</v>
      </c>
      <c r="F35" s="110">
        <f>E35/D35</f>
        <v>0.3129142210064258</v>
      </c>
      <c r="G35" s="111">
        <f>E35/$E$35</f>
        <v>1</v>
      </c>
      <c r="H35" s="110"/>
      <c r="I35" s="109"/>
      <c r="J35" s="112">
        <v>2.8259370696635506</v>
      </c>
    </row>
    <row r="36" spans="1:10" x14ac:dyDescent="0.2">
      <c r="A36" s="133"/>
      <c r="B36" s="114">
        <v>1</v>
      </c>
      <c r="C36" s="108">
        <v>140.33198412614394</v>
      </c>
      <c r="D36" s="115">
        <v>2996111.8571192096</v>
      </c>
      <c r="E36" s="115">
        <v>1941206.1894617386</v>
      </c>
      <c r="F36" s="111">
        <f>E36/D36</f>
        <v>0.64790845002970854</v>
      </c>
      <c r="G36" s="111">
        <f t="shared" ref="G36:G45" si="9">E36/$E$35</f>
        <v>0.20763158236999033</v>
      </c>
      <c r="H36" s="111">
        <f>G36</f>
        <v>0.20763158236999033</v>
      </c>
      <c r="I36" s="116"/>
      <c r="J36" s="117">
        <v>2.8224197132775353</v>
      </c>
    </row>
    <row r="37" spans="1:10" x14ac:dyDescent="0.2">
      <c r="A37" s="133"/>
      <c r="B37" s="114">
        <v>2</v>
      </c>
      <c r="C37" s="108">
        <v>326.36193011657696</v>
      </c>
      <c r="D37" s="115">
        <v>2098578.4151929431</v>
      </c>
      <c r="E37" s="115">
        <v>1342050.0387751893</v>
      </c>
      <c r="F37" s="111">
        <f t="shared" ref="F37:F45" si="10">E37/D37</f>
        <v>0.63950435640585834</v>
      </c>
      <c r="G37" s="111">
        <f t="shared" si="9"/>
        <v>0.14354578853257449</v>
      </c>
      <c r="H37" s="111">
        <f>G37+H36</f>
        <v>0.35117737090256484</v>
      </c>
      <c r="I37" s="116"/>
      <c r="J37" s="117">
        <v>3.9944474052584864</v>
      </c>
    </row>
    <row r="38" spans="1:10" x14ac:dyDescent="0.2">
      <c r="A38" s="133"/>
      <c r="B38" s="114">
        <v>3</v>
      </c>
      <c r="C38" s="108">
        <v>474.98523146380182</v>
      </c>
      <c r="D38" s="115">
        <v>2290851.6837267722</v>
      </c>
      <c r="E38" s="115">
        <v>1298197.3556915873</v>
      </c>
      <c r="F38" s="111">
        <f t="shared" si="10"/>
        <v>0.56668764936352034</v>
      </c>
      <c r="G38" s="111">
        <f t="shared" si="9"/>
        <v>0.13885530174696276</v>
      </c>
      <c r="H38" s="111">
        <f t="shared" ref="H38:H45" si="11">G38+H37</f>
        <v>0.4900326726495276</v>
      </c>
      <c r="I38" s="116"/>
      <c r="J38" s="117">
        <v>3.5963057364153652</v>
      </c>
    </row>
    <row r="39" spans="1:10" x14ac:dyDescent="0.2">
      <c r="A39" s="133"/>
      <c r="B39" s="114">
        <v>4</v>
      </c>
      <c r="C39" s="108">
        <v>605.55117491935346</v>
      </c>
      <c r="D39" s="115">
        <v>2798267.466610834</v>
      </c>
      <c r="E39" s="115">
        <v>1257534.5890985793</v>
      </c>
      <c r="F39" s="111">
        <f t="shared" si="10"/>
        <v>0.44939756620965982</v>
      </c>
      <c r="G39" s="111">
        <f t="shared" si="9"/>
        <v>0.13450600870582069</v>
      </c>
      <c r="H39" s="111">
        <f t="shared" si="11"/>
        <v>0.62453868135534829</v>
      </c>
      <c r="I39" s="116"/>
      <c r="J39" s="117">
        <v>3.0551460901377325</v>
      </c>
    </row>
    <row r="40" spans="1:10" x14ac:dyDescent="0.2">
      <c r="A40" s="133"/>
      <c r="B40" s="114">
        <v>5</v>
      </c>
      <c r="C40" s="108">
        <v>776.6555617258432</v>
      </c>
      <c r="D40" s="115">
        <v>2493284.3341036756</v>
      </c>
      <c r="E40" s="115">
        <v>1028566.0245163301</v>
      </c>
      <c r="F40" s="111">
        <f t="shared" si="10"/>
        <v>0.41253458759090744</v>
      </c>
      <c r="G40" s="111">
        <f t="shared" si="9"/>
        <v>0.11001551118150565</v>
      </c>
      <c r="H40" s="111">
        <f t="shared" si="11"/>
        <v>0.73455419253685394</v>
      </c>
      <c r="I40" s="116"/>
      <c r="J40" s="117">
        <v>3.3427389732359472</v>
      </c>
    </row>
    <row r="41" spans="1:10" x14ac:dyDescent="0.2">
      <c r="A41" s="133"/>
      <c r="B41" s="114">
        <v>6</v>
      </c>
      <c r="C41" s="108">
        <v>1011.0851085369899</v>
      </c>
      <c r="D41" s="115">
        <v>2758207.6856098808</v>
      </c>
      <c r="E41" s="115">
        <v>901457.60498957697</v>
      </c>
      <c r="F41" s="111">
        <f t="shared" si="10"/>
        <v>0.32682731242199814</v>
      </c>
      <c r="G41" s="111">
        <f t="shared" si="9"/>
        <v>9.641998360583566E-2</v>
      </c>
      <c r="H41" s="111">
        <f t="shared" si="11"/>
        <v>0.83097417614268965</v>
      </c>
      <c r="I41" s="116"/>
      <c r="J41" s="117">
        <v>3.0427058845962041</v>
      </c>
    </row>
    <row r="42" spans="1:10" x14ac:dyDescent="0.2">
      <c r="A42" s="133"/>
      <c r="B42" s="114">
        <v>7</v>
      </c>
      <c r="C42" s="108">
        <v>1249.1547813837633</v>
      </c>
      <c r="D42" s="115">
        <v>3712542.9752652668</v>
      </c>
      <c r="E42" s="115">
        <v>522292.93185662274</v>
      </c>
      <c r="F42" s="111">
        <f t="shared" si="10"/>
        <v>0.14068333628361679</v>
      </c>
      <c r="G42" s="111">
        <f t="shared" si="9"/>
        <v>5.5864497285639615E-2</v>
      </c>
      <c r="H42" s="111">
        <f t="shared" si="11"/>
        <v>0.88683867342832923</v>
      </c>
      <c r="I42" s="116"/>
      <c r="J42" s="117">
        <v>2.2720311862110418</v>
      </c>
    </row>
    <row r="43" spans="1:10" x14ac:dyDescent="0.2">
      <c r="A43" s="133"/>
      <c r="B43" s="114">
        <v>8</v>
      </c>
      <c r="C43" s="108">
        <v>1665.5776990763131</v>
      </c>
      <c r="D43" s="115">
        <v>3195621.462025919</v>
      </c>
      <c r="E43" s="115">
        <v>534450.66071881563</v>
      </c>
      <c r="F43" s="111">
        <f t="shared" si="10"/>
        <v>0.16724467120708078</v>
      </c>
      <c r="G43" s="111">
        <f t="shared" si="9"/>
        <v>5.7164889019081573E-2</v>
      </c>
      <c r="H43" s="111">
        <f t="shared" si="11"/>
        <v>0.94400356244741079</v>
      </c>
      <c r="I43" s="116"/>
      <c r="J43" s="117">
        <v>2.6101837728833566</v>
      </c>
    </row>
    <row r="44" spans="1:10" x14ac:dyDescent="0.2">
      <c r="A44" s="133"/>
      <c r="B44" s="114">
        <v>9</v>
      </c>
      <c r="C44" s="108">
        <v>2699.0544933319834</v>
      </c>
      <c r="D44" s="115">
        <v>3539953.7803566372</v>
      </c>
      <c r="E44" s="115">
        <v>359646.53180046618</v>
      </c>
      <c r="F44" s="111">
        <f t="shared" si="10"/>
        <v>0.10159639196312703</v>
      </c>
      <c r="G44" s="111">
        <f t="shared" si="9"/>
        <v>3.8467824230622089E-2</v>
      </c>
      <c r="H44" s="111">
        <f t="shared" si="11"/>
        <v>0.98247138667803291</v>
      </c>
      <c r="I44" s="116"/>
      <c r="J44" s="117">
        <v>2.4558967484526395</v>
      </c>
    </row>
    <row r="45" spans="1:10" ht="16" thickBot="1" x14ac:dyDescent="0.25">
      <c r="A45" s="134"/>
      <c r="B45" s="118">
        <v>10</v>
      </c>
      <c r="C45" s="119">
        <v>0</v>
      </c>
      <c r="D45" s="120">
        <v>3994678.7007510364</v>
      </c>
      <c r="E45" s="120">
        <v>163879.94680236097</v>
      </c>
      <c r="F45" s="121">
        <f t="shared" si="10"/>
        <v>4.1024562694253738E-2</v>
      </c>
      <c r="G45" s="121">
        <f t="shared" si="9"/>
        <v>1.7528613321967111E-2</v>
      </c>
      <c r="H45" s="121">
        <f t="shared" si="11"/>
        <v>1</v>
      </c>
      <c r="I45" s="122"/>
      <c r="J45" s="123">
        <v>2.1554207445236093</v>
      </c>
    </row>
    <row r="46" spans="1:10" ht="16" thickTop="1" x14ac:dyDescent="0.2">
      <c r="A46" s="135" t="s">
        <v>74</v>
      </c>
      <c r="B46" s="107" t="s">
        <v>32</v>
      </c>
      <c r="C46" s="108">
        <v>0</v>
      </c>
      <c r="D46" s="109">
        <v>10441447.016274083</v>
      </c>
      <c r="E46" s="109">
        <v>2716224.6242064619</v>
      </c>
      <c r="F46" s="110">
        <f>E46/D46</f>
        <v>0.26013871640328612</v>
      </c>
      <c r="G46" s="111">
        <f>E46/$E$46</f>
        <v>1</v>
      </c>
      <c r="H46" s="110"/>
      <c r="I46" s="109"/>
      <c r="J46" s="112">
        <v>2.7524391152217693</v>
      </c>
    </row>
    <row r="47" spans="1:10" x14ac:dyDescent="0.2">
      <c r="A47" s="133"/>
      <c r="B47" s="114">
        <v>1</v>
      </c>
      <c r="C47" s="108">
        <v>249.50231551257895</v>
      </c>
      <c r="D47" s="115">
        <v>918227.77824912721</v>
      </c>
      <c r="E47" s="115">
        <v>589180.01778531028</v>
      </c>
      <c r="F47" s="111">
        <f>E47/D47</f>
        <v>0.64164908941086074</v>
      </c>
      <c r="G47" s="111">
        <f t="shared" ref="G47:G56" si="12">E47/$E$46</f>
        <v>0.21691137490421569</v>
      </c>
      <c r="H47" s="111">
        <f>G47</f>
        <v>0.21691137490421569</v>
      </c>
      <c r="I47" s="116"/>
      <c r="J47" s="117">
        <v>3.1351935674474509</v>
      </c>
    </row>
    <row r="48" spans="1:10" x14ac:dyDescent="0.2">
      <c r="A48" s="133"/>
      <c r="B48" s="114">
        <v>2</v>
      </c>
      <c r="C48" s="108">
        <v>444.52685244804206</v>
      </c>
      <c r="D48" s="115">
        <v>771087.34964775434</v>
      </c>
      <c r="E48" s="115">
        <v>450091.12135758129</v>
      </c>
      <c r="F48" s="111">
        <f t="shared" ref="F48:F56" si="13">E48/D48</f>
        <v>0.58370964270544767</v>
      </c>
      <c r="G48" s="111">
        <f t="shared" si="12"/>
        <v>0.16570467602217334</v>
      </c>
      <c r="H48" s="111">
        <f>G48+H47</f>
        <v>0.38261605092638906</v>
      </c>
      <c r="I48" s="116"/>
      <c r="J48" s="117">
        <v>3.7041654732350819</v>
      </c>
    </row>
    <row r="49" spans="1:10" x14ac:dyDescent="0.2">
      <c r="A49" s="133"/>
      <c r="B49" s="114">
        <v>3</v>
      </c>
      <c r="C49" s="108">
        <v>599.9525424308697</v>
      </c>
      <c r="D49" s="115">
        <v>796472.92075620324</v>
      </c>
      <c r="E49" s="115">
        <v>347998.65110679792</v>
      </c>
      <c r="F49" s="111">
        <f t="shared" si="13"/>
        <v>0.43692464870794862</v>
      </c>
      <c r="G49" s="111">
        <f t="shared" si="12"/>
        <v>0.12811850978947104</v>
      </c>
      <c r="H49" s="111">
        <f t="shared" ref="H49:H56" si="14">G49+H48</f>
        <v>0.5107345607158601</v>
      </c>
      <c r="I49" s="116"/>
      <c r="J49" s="117">
        <v>3.2300590452664895</v>
      </c>
    </row>
    <row r="50" spans="1:10" x14ac:dyDescent="0.2">
      <c r="A50" s="133"/>
      <c r="B50" s="114">
        <v>4</v>
      </c>
      <c r="C50" s="108">
        <v>761.83238930506775</v>
      </c>
      <c r="D50" s="115">
        <v>983452.60393632331</v>
      </c>
      <c r="E50" s="115">
        <v>407329.79260642809</v>
      </c>
      <c r="F50" s="111">
        <f t="shared" si="13"/>
        <v>0.41418345019990604</v>
      </c>
      <c r="G50" s="111">
        <f t="shared" si="12"/>
        <v>0.14996174799992046</v>
      </c>
      <c r="H50" s="111">
        <f t="shared" si="14"/>
        <v>0.66069630871578056</v>
      </c>
      <c r="I50" s="116"/>
      <c r="J50" s="117">
        <v>3.1922257055630907</v>
      </c>
    </row>
    <row r="51" spans="1:10" x14ac:dyDescent="0.2">
      <c r="A51" s="133"/>
      <c r="B51" s="114">
        <v>5</v>
      </c>
      <c r="C51" s="108">
        <v>999.37718475166719</v>
      </c>
      <c r="D51" s="115">
        <v>890757.95648280729</v>
      </c>
      <c r="E51" s="115">
        <v>279383.56299087196</v>
      </c>
      <c r="F51" s="111">
        <f t="shared" si="13"/>
        <v>0.31364700248542143</v>
      </c>
      <c r="G51" s="111">
        <f t="shared" si="12"/>
        <v>0.10285731176319526</v>
      </c>
      <c r="H51" s="111">
        <f t="shared" si="14"/>
        <v>0.76355362047897579</v>
      </c>
      <c r="I51" s="116"/>
      <c r="J51" s="117">
        <v>3.1676264986381319</v>
      </c>
    </row>
    <row r="52" spans="1:10" x14ac:dyDescent="0.2">
      <c r="A52" s="133"/>
      <c r="B52" s="114">
        <v>6</v>
      </c>
      <c r="C52" s="108">
        <v>1124.5807903687257</v>
      </c>
      <c r="D52" s="115">
        <v>1293606.7936933229</v>
      </c>
      <c r="E52" s="115">
        <v>176982.41105541962</v>
      </c>
      <c r="F52" s="111">
        <f t="shared" si="13"/>
        <v>0.13681314284855023</v>
      </c>
      <c r="G52" s="111">
        <f t="shared" si="12"/>
        <v>6.5157501878963561E-2</v>
      </c>
      <c r="H52" s="111">
        <f t="shared" si="14"/>
        <v>0.82871112235793931</v>
      </c>
      <c r="I52" s="116"/>
      <c r="J52" s="117">
        <v>2.2373972083868567</v>
      </c>
    </row>
    <row r="53" spans="1:10" x14ac:dyDescent="0.2">
      <c r="A53" s="133"/>
      <c r="B53" s="114">
        <v>7</v>
      </c>
      <c r="C53" s="108">
        <v>1404.9386016668393</v>
      </c>
      <c r="D53" s="115">
        <v>1070968.3910145268</v>
      </c>
      <c r="E53" s="115">
        <v>182044.17001107198</v>
      </c>
      <c r="F53" s="111">
        <f t="shared" si="13"/>
        <v>0.16998089909882569</v>
      </c>
      <c r="G53" s="111">
        <f t="shared" si="12"/>
        <v>6.7021029258305803E-2</v>
      </c>
      <c r="H53" s="111">
        <f t="shared" si="14"/>
        <v>0.89573215161624509</v>
      </c>
      <c r="I53" s="116"/>
      <c r="J53" s="117">
        <v>2.7330304599070891</v>
      </c>
    </row>
    <row r="54" spans="1:10" x14ac:dyDescent="0.2">
      <c r="A54" s="133"/>
      <c r="B54" s="114">
        <v>8</v>
      </c>
      <c r="C54" s="108">
        <v>1840.2459448174143</v>
      </c>
      <c r="D54" s="115">
        <v>1127355.9911868244</v>
      </c>
      <c r="E54" s="115">
        <v>129741.51500685014</v>
      </c>
      <c r="F54" s="111">
        <f t="shared" si="13"/>
        <v>0.1150847789173185</v>
      </c>
      <c r="G54" s="111">
        <f t="shared" si="12"/>
        <v>4.776538503134798E-2</v>
      </c>
      <c r="H54" s="111">
        <f t="shared" si="14"/>
        <v>0.94349753664759306</v>
      </c>
      <c r="I54" s="116"/>
      <c r="J54" s="117">
        <v>2.5542990061597419</v>
      </c>
    </row>
    <row r="55" spans="1:10" x14ac:dyDescent="0.2">
      <c r="A55" s="133"/>
      <c r="B55" s="114">
        <v>9</v>
      </c>
      <c r="C55" s="108">
        <v>2745.7227071095208</v>
      </c>
      <c r="D55" s="115">
        <v>1227770.2585401423</v>
      </c>
      <c r="E55" s="115">
        <v>98354.851735458738</v>
      </c>
      <c r="F55" s="111">
        <f t="shared" si="13"/>
        <v>8.0108514643778522E-2</v>
      </c>
      <c r="G55" s="111">
        <f t="shared" si="12"/>
        <v>3.6210131834804662E-2</v>
      </c>
      <c r="H55" s="111">
        <f t="shared" si="14"/>
        <v>0.97970766848239776</v>
      </c>
      <c r="I55" s="116"/>
      <c r="J55" s="117">
        <v>2.3219940381964053</v>
      </c>
    </row>
    <row r="56" spans="1:10" ht="16" thickBot="1" x14ac:dyDescent="0.25">
      <c r="A56" s="134"/>
      <c r="B56" s="118">
        <v>10</v>
      </c>
      <c r="C56" s="119">
        <v>0</v>
      </c>
      <c r="D56" s="120">
        <v>1361746.9727670627</v>
      </c>
      <c r="E56" s="120">
        <v>55118.530550671254</v>
      </c>
      <c r="F56" s="121">
        <f t="shared" si="13"/>
        <v>4.0476337860822033E-2</v>
      </c>
      <c r="G56" s="121">
        <f t="shared" si="12"/>
        <v>2.0292331517601934E-2</v>
      </c>
      <c r="H56" s="121">
        <f t="shared" si="14"/>
        <v>0.99999999999999967</v>
      </c>
      <c r="I56" s="122"/>
      <c r="J56" s="123">
        <v>2.1435432288487783</v>
      </c>
    </row>
    <row r="57" spans="1:10" ht="16" thickTop="1" x14ac:dyDescent="0.2">
      <c r="A57" s="135" t="s">
        <v>75</v>
      </c>
      <c r="B57" s="107" t="s">
        <v>32</v>
      </c>
      <c r="C57" s="108">
        <v>0</v>
      </c>
      <c r="D57" s="109">
        <v>5268360.2353884634</v>
      </c>
      <c r="E57" s="109">
        <v>1935001.1819373514</v>
      </c>
      <c r="F57" s="110">
        <f>E57/D57</f>
        <v>0.36728718149142925</v>
      </c>
      <c r="G57" s="111">
        <f>E57/$E$57</f>
        <v>1</v>
      </c>
      <c r="H57" s="110"/>
      <c r="I57" s="109"/>
      <c r="J57" s="112">
        <v>2.9584837966211559</v>
      </c>
    </row>
    <row r="58" spans="1:10" x14ac:dyDescent="0.2">
      <c r="A58" s="133"/>
      <c r="B58" s="114">
        <v>1</v>
      </c>
      <c r="C58" s="108">
        <v>149.95494797270081</v>
      </c>
      <c r="D58" s="115">
        <v>517591.59989436949</v>
      </c>
      <c r="E58" s="115">
        <v>358654.12056450581</v>
      </c>
      <c r="F58" s="111">
        <f>E58/D58</f>
        <v>0.69292878910264433</v>
      </c>
      <c r="G58" s="111">
        <f t="shared" ref="G58:G67" si="15">E58/$E$57</f>
        <v>0.18535085348393229</v>
      </c>
      <c r="H58" s="111">
        <f>G58</f>
        <v>0.18535085348393229</v>
      </c>
      <c r="I58" s="116"/>
      <c r="J58" s="117">
        <v>2.9352545487135733</v>
      </c>
    </row>
    <row r="59" spans="1:10" x14ac:dyDescent="0.2">
      <c r="A59" s="133"/>
      <c r="B59" s="114">
        <v>2</v>
      </c>
      <c r="C59" s="108">
        <v>324.42767856468379</v>
      </c>
      <c r="D59" s="115">
        <v>390918.78930876276</v>
      </c>
      <c r="E59" s="115">
        <v>271082.11502405221</v>
      </c>
      <c r="F59" s="111">
        <f t="shared" ref="F59:F67" si="16">E59/D59</f>
        <v>0.69344867127873222</v>
      </c>
      <c r="G59" s="111">
        <f t="shared" si="15"/>
        <v>0.14009403071921686</v>
      </c>
      <c r="H59" s="111">
        <f>G59+H58</f>
        <v>0.32544488420314915</v>
      </c>
      <c r="I59" s="116"/>
      <c r="J59" s="117">
        <v>4.0348629315343043</v>
      </c>
    </row>
    <row r="60" spans="1:10" x14ac:dyDescent="0.2">
      <c r="A60" s="133"/>
      <c r="B60" s="114">
        <v>3</v>
      </c>
      <c r="C60" s="108">
        <v>449.59567085200928</v>
      </c>
      <c r="D60" s="115">
        <v>415278.7099888004</v>
      </c>
      <c r="E60" s="115">
        <v>240859.95027278736</v>
      </c>
      <c r="F60" s="111">
        <f t="shared" si="16"/>
        <v>0.57999590270178569</v>
      </c>
      <c r="G60" s="111">
        <f t="shared" si="15"/>
        <v>0.12447535046548906</v>
      </c>
      <c r="H60" s="111">
        <f t="shared" ref="H60:H67" si="17">G60+H59</f>
        <v>0.44992023466863823</v>
      </c>
      <c r="I60" s="116"/>
      <c r="J60" s="117">
        <v>3.7414152593659895</v>
      </c>
    </row>
    <row r="61" spans="1:10" x14ac:dyDescent="0.2">
      <c r="A61" s="133"/>
      <c r="B61" s="114">
        <v>4</v>
      </c>
      <c r="C61" s="108">
        <v>564.78684208594575</v>
      </c>
      <c r="D61" s="115">
        <v>489057.18432822282</v>
      </c>
      <c r="E61" s="115">
        <v>241927.70218244629</v>
      </c>
      <c r="F61" s="111">
        <f t="shared" si="16"/>
        <v>0.49468182849570497</v>
      </c>
      <c r="G61" s="111">
        <f t="shared" si="15"/>
        <v>0.12502715990086619</v>
      </c>
      <c r="H61" s="111">
        <f t="shared" si="17"/>
        <v>0.57494739456950439</v>
      </c>
      <c r="I61" s="116"/>
      <c r="J61" s="117">
        <v>3.1967542666669804</v>
      </c>
    </row>
    <row r="62" spans="1:10" x14ac:dyDescent="0.2">
      <c r="A62" s="133"/>
      <c r="B62" s="114">
        <v>5</v>
      </c>
      <c r="C62" s="108">
        <v>736.09170865235194</v>
      </c>
      <c r="D62" s="115">
        <v>464220.78705169208</v>
      </c>
      <c r="E62" s="115">
        <v>225542.3888412684</v>
      </c>
      <c r="F62" s="111">
        <f t="shared" si="16"/>
        <v>0.48585154980609202</v>
      </c>
      <c r="G62" s="111">
        <f t="shared" si="15"/>
        <v>0.11655930288138226</v>
      </c>
      <c r="H62" s="111">
        <f t="shared" si="17"/>
        <v>0.69150669745088666</v>
      </c>
      <c r="I62" s="116"/>
      <c r="J62" s="117">
        <v>3.3448295120024585</v>
      </c>
    </row>
    <row r="63" spans="1:10" x14ac:dyDescent="0.2">
      <c r="A63" s="133"/>
      <c r="B63" s="114">
        <v>6</v>
      </c>
      <c r="C63" s="108">
        <v>949.93081357908602</v>
      </c>
      <c r="D63" s="115">
        <v>477271.85375418089</v>
      </c>
      <c r="E63" s="115">
        <v>203337.21942132403</v>
      </c>
      <c r="F63" s="111">
        <f t="shared" si="16"/>
        <v>0.42604066806347429</v>
      </c>
      <c r="G63" s="111">
        <f t="shared" si="15"/>
        <v>0.10508377013896179</v>
      </c>
      <c r="H63" s="111">
        <f t="shared" si="17"/>
        <v>0.79659046758984842</v>
      </c>
      <c r="I63" s="116"/>
      <c r="J63" s="117">
        <v>3.1934843489849487</v>
      </c>
    </row>
    <row r="64" spans="1:10" x14ac:dyDescent="0.2">
      <c r="A64" s="133"/>
      <c r="B64" s="114">
        <v>7</v>
      </c>
      <c r="C64" s="108">
        <v>1165.6604549409583</v>
      </c>
      <c r="D64" s="115">
        <v>669861.76765609079</v>
      </c>
      <c r="E64" s="115">
        <v>149283.07281237861</v>
      </c>
      <c r="F64" s="111">
        <f t="shared" si="16"/>
        <v>0.22285653551289261</v>
      </c>
      <c r="G64" s="111">
        <f t="shared" si="15"/>
        <v>7.7148827714365639E-2</v>
      </c>
      <c r="H64" s="111">
        <f t="shared" si="17"/>
        <v>0.87373929530421401</v>
      </c>
      <c r="I64" s="116"/>
      <c r="J64" s="117">
        <v>2.3554912282374447</v>
      </c>
    </row>
    <row r="65" spans="1:10" x14ac:dyDescent="0.2">
      <c r="A65" s="133"/>
      <c r="B65" s="114">
        <v>8</v>
      </c>
      <c r="C65" s="108">
        <v>1595.9411918842266</v>
      </c>
      <c r="D65" s="115">
        <v>571323.44556155452</v>
      </c>
      <c r="E65" s="115">
        <v>125802.69930340997</v>
      </c>
      <c r="F65" s="111">
        <f t="shared" si="16"/>
        <v>0.22019523315686501</v>
      </c>
      <c r="G65" s="111">
        <f t="shared" si="15"/>
        <v>6.5014275173441743E-2</v>
      </c>
      <c r="H65" s="111">
        <f t="shared" si="17"/>
        <v>0.93875357047765573</v>
      </c>
      <c r="I65" s="116"/>
      <c r="J65" s="117">
        <v>2.7245527631471433</v>
      </c>
    </row>
    <row r="66" spans="1:10" x14ac:dyDescent="0.2">
      <c r="A66" s="133"/>
      <c r="B66" s="114">
        <v>9</v>
      </c>
      <c r="C66" s="108">
        <v>2662.7393184458751</v>
      </c>
      <c r="D66" s="115">
        <v>617847.2364369859</v>
      </c>
      <c r="E66" s="115">
        <v>85304.418845543463</v>
      </c>
      <c r="F66" s="111">
        <f t="shared" si="16"/>
        <v>0.1380671690586151</v>
      </c>
      <c r="G66" s="111">
        <f t="shared" si="15"/>
        <v>4.4084944051628661E-2</v>
      </c>
      <c r="H66" s="111">
        <f t="shared" si="17"/>
        <v>0.98283851452928439</v>
      </c>
      <c r="I66" s="116"/>
      <c r="J66" s="117">
        <v>2.5640878327406895</v>
      </c>
    </row>
    <row r="67" spans="1:10" ht="16" thickBot="1" x14ac:dyDescent="0.25">
      <c r="A67" s="134"/>
      <c r="B67" s="118">
        <v>10</v>
      </c>
      <c r="C67" s="119">
        <v>0</v>
      </c>
      <c r="D67" s="120">
        <v>654988.86140780302</v>
      </c>
      <c r="E67" s="120">
        <v>33207.494669635467</v>
      </c>
      <c r="F67" s="121">
        <f t="shared" si="16"/>
        <v>5.0699327311094729E-2</v>
      </c>
      <c r="G67" s="121">
        <f t="shared" si="15"/>
        <v>1.7161485470715651E-2</v>
      </c>
      <c r="H67" s="121">
        <f t="shared" si="17"/>
        <v>1</v>
      </c>
      <c r="I67" s="122"/>
      <c r="J67" s="123">
        <v>2.4078230264294498</v>
      </c>
    </row>
    <row r="68" spans="1:10" ht="16" thickTop="1" x14ac:dyDescent="0.2">
      <c r="A68" s="124"/>
      <c r="B68" s="124" t="s">
        <v>76</v>
      </c>
      <c r="C68" s="124"/>
      <c r="D68" s="124"/>
      <c r="E68" s="124"/>
      <c r="F68" s="124"/>
      <c r="G68" s="124"/>
      <c r="H68" s="124"/>
      <c r="I68" s="124"/>
      <c r="J68" s="124"/>
    </row>
  </sheetData>
  <mergeCells count="6">
    <mergeCell ref="A57:A67"/>
    <mergeCell ref="A2:A12"/>
    <mergeCell ref="A13:A23"/>
    <mergeCell ref="A24:A34"/>
    <mergeCell ref="A35:A45"/>
    <mergeCell ref="A46:A56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18E3-6B2A-435B-B44C-287AED083063}">
  <dimension ref="A1:K323"/>
  <sheetViews>
    <sheetView tabSelected="1" zoomScale="85" zoomScaleNormal="85" workbookViewId="0">
      <selection activeCell="C1" sqref="C1"/>
    </sheetView>
  </sheetViews>
  <sheetFormatPr baseColWidth="10" defaultColWidth="8.83203125" defaultRowHeight="15" x14ac:dyDescent="0.2"/>
  <cols>
    <col min="1" max="1" width="8.83203125" style="113"/>
    <col min="2" max="2" width="10.6640625" style="113" customWidth="1"/>
    <col min="3" max="3" width="22.5" style="113" customWidth="1"/>
    <col min="4" max="4" width="15.5" style="113" customWidth="1"/>
    <col min="5" max="5" width="16.33203125" style="113" customWidth="1"/>
    <col min="6" max="6" width="17.33203125" style="113" customWidth="1"/>
    <col min="7" max="7" width="27.6640625" style="113" customWidth="1"/>
    <col min="8" max="8" width="22" style="113" customWidth="1"/>
    <col min="9" max="9" width="15" style="113" customWidth="1"/>
    <col min="10" max="10" width="17.33203125" style="113" customWidth="1"/>
    <col min="11" max="187" width="8.83203125" style="113"/>
    <col min="188" max="188" width="11.5" style="113" bestFit="1" customWidth="1"/>
    <col min="189" max="189" width="10.5" style="113" bestFit="1" customWidth="1"/>
    <col min="190" max="191" width="12.33203125" style="113" customWidth="1"/>
    <col min="192" max="193" width="11.5" style="113" bestFit="1" customWidth="1"/>
    <col min="194" max="194" width="11.5" style="113" customWidth="1"/>
    <col min="195" max="195" width="14.6640625" style="113" customWidth="1"/>
    <col min="196" max="198" width="8.83203125" style="113"/>
    <col min="199" max="199" width="13.5" style="113" customWidth="1"/>
    <col min="200" max="200" width="11" style="113" bestFit="1" customWidth="1"/>
    <col min="201" max="443" width="8.83203125" style="113"/>
    <col min="444" max="444" width="11.5" style="113" bestFit="1" customWidth="1"/>
    <col min="445" max="445" width="10.5" style="113" bestFit="1" customWidth="1"/>
    <col min="446" max="447" width="12.33203125" style="113" customWidth="1"/>
    <col min="448" max="449" width="11.5" style="113" bestFit="1" customWidth="1"/>
    <col min="450" max="450" width="11.5" style="113" customWidth="1"/>
    <col min="451" max="451" width="14.6640625" style="113" customWidth="1"/>
    <col min="452" max="454" width="8.83203125" style="113"/>
    <col min="455" max="455" width="13.5" style="113" customWidth="1"/>
    <col min="456" max="456" width="11" style="113" bestFit="1" customWidth="1"/>
    <col min="457" max="699" width="8.83203125" style="113"/>
    <col min="700" max="700" width="11.5" style="113" bestFit="1" customWidth="1"/>
    <col min="701" max="701" width="10.5" style="113" bestFit="1" customWidth="1"/>
    <col min="702" max="703" width="12.33203125" style="113" customWidth="1"/>
    <col min="704" max="705" width="11.5" style="113" bestFit="1" customWidth="1"/>
    <col min="706" max="706" width="11.5" style="113" customWidth="1"/>
    <col min="707" max="707" width="14.6640625" style="113" customWidth="1"/>
    <col min="708" max="710" width="8.83203125" style="113"/>
    <col min="711" max="711" width="13.5" style="113" customWidth="1"/>
    <col min="712" max="712" width="11" style="113" bestFit="1" customWidth="1"/>
    <col min="713" max="955" width="8.83203125" style="113"/>
    <col min="956" max="956" width="11.5" style="113" bestFit="1" customWidth="1"/>
    <col min="957" max="957" width="10.5" style="113" bestFit="1" customWidth="1"/>
    <col min="958" max="959" width="12.33203125" style="113" customWidth="1"/>
    <col min="960" max="961" width="11.5" style="113" bestFit="1" customWidth="1"/>
    <col min="962" max="962" width="11.5" style="113" customWidth="1"/>
    <col min="963" max="963" width="14.6640625" style="113" customWidth="1"/>
    <col min="964" max="966" width="8.83203125" style="113"/>
    <col min="967" max="967" width="13.5" style="113" customWidth="1"/>
    <col min="968" max="968" width="11" style="113" bestFit="1" customWidth="1"/>
    <col min="969" max="1211" width="8.83203125" style="113"/>
    <col min="1212" max="1212" width="11.5" style="113" bestFit="1" customWidth="1"/>
    <col min="1213" max="1213" width="10.5" style="113" bestFit="1" customWidth="1"/>
    <col min="1214" max="1215" width="12.33203125" style="113" customWidth="1"/>
    <col min="1216" max="1217" width="11.5" style="113" bestFit="1" customWidth="1"/>
    <col min="1218" max="1218" width="11.5" style="113" customWidth="1"/>
    <col min="1219" max="1219" width="14.6640625" style="113" customWidth="1"/>
    <col min="1220" max="1222" width="8.83203125" style="113"/>
    <col min="1223" max="1223" width="13.5" style="113" customWidth="1"/>
    <col min="1224" max="1224" width="11" style="113" bestFit="1" customWidth="1"/>
    <col min="1225" max="1467" width="8.83203125" style="113"/>
    <col min="1468" max="1468" width="11.5" style="113" bestFit="1" customWidth="1"/>
    <col min="1469" max="1469" width="10.5" style="113" bestFit="1" customWidth="1"/>
    <col min="1470" max="1471" width="12.33203125" style="113" customWidth="1"/>
    <col min="1472" max="1473" width="11.5" style="113" bestFit="1" customWidth="1"/>
    <col min="1474" max="1474" width="11.5" style="113" customWidth="1"/>
    <col min="1475" max="1475" width="14.6640625" style="113" customWidth="1"/>
    <col min="1476" max="1478" width="8.83203125" style="113"/>
    <col min="1479" max="1479" width="13.5" style="113" customWidth="1"/>
    <col min="1480" max="1480" width="11" style="113" bestFit="1" customWidth="1"/>
    <col min="1481" max="1723" width="8.83203125" style="113"/>
    <col min="1724" max="1724" width="11.5" style="113" bestFit="1" customWidth="1"/>
    <col min="1725" max="1725" width="10.5" style="113" bestFit="1" customWidth="1"/>
    <col min="1726" max="1727" width="12.33203125" style="113" customWidth="1"/>
    <col min="1728" max="1729" width="11.5" style="113" bestFit="1" customWidth="1"/>
    <col min="1730" max="1730" width="11.5" style="113" customWidth="1"/>
    <col min="1731" max="1731" width="14.6640625" style="113" customWidth="1"/>
    <col min="1732" max="1734" width="8.83203125" style="113"/>
    <col min="1735" max="1735" width="13.5" style="113" customWidth="1"/>
    <col min="1736" max="1736" width="11" style="113" bestFit="1" customWidth="1"/>
    <col min="1737" max="1979" width="8.83203125" style="113"/>
    <col min="1980" max="1980" width="11.5" style="113" bestFit="1" customWidth="1"/>
    <col min="1981" max="1981" width="10.5" style="113" bestFit="1" customWidth="1"/>
    <col min="1982" max="1983" width="12.33203125" style="113" customWidth="1"/>
    <col min="1984" max="1985" width="11.5" style="113" bestFit="1" customWidth="1"/>
    <col min="1986" max="1986" width="11.5" style="113" customWidth="1"/>
    <col min="1987" max="1987" width="14.6640625" style="113" customWidth="1"/>
    <col min="1988" max="1990" width="8.83203125" style="113"/>
    <col min="1991" max="1991" width="13.5" style="113" customWidth="1"/>
    <col min="1992" max="1992" width="11" style="113" bestFit="1" customWidth="1"/>
    <col min="1993" max="2235" width="8.83203125" style="113"/>
    <col min="2236" max="2236" width="11.5" style="113" bestFit="1" customWidth="1"/>
    <col min="2237" max="2237" width="10.5" style="113" bestFit="1" customWidth="1"/>
    <col min="2238" max="2239" width="12.33203125" style="113" customWidth="1"/>
    <col min="2240" max="2241" width="11.5" style="113" bestFit="1" customWidth="1"/>
    <col min="2242" max="2242" width="11.5" style="113" customWidth="1"/>
    <col min="2243" max="2243" width="14.6640625" style="113" customWidth="1"/>
    <col min="2244" max="2246" width="8.83203125" style="113"/>
    <col min="2247" max="2247" width="13.5" style="113" customWidth="1"/>
    <col min="2248" max="2248" width="11" style="113" bestFit="1" customWidth="1"/>
    <col min="2249" max="2491" width="8.83203125" style="113"/>
    <col min="2492" max="2492" width="11.5" style="113" bestFit="1" customWidth="1"/>
    <col min="2493" max="2493" width="10.5" style="113" bestFit="1" customWidth="1"/>
    <col min="2494" max="2495" width="12.33203125" style="113" customWidth="1"/>
    <col min="2496" max="2497" width="11.5" style="113" bestFit="1" customWidth="1"/>
    <col min="2498" max="2498" width="11.5" style="113" customWidth="1"/>
    <col min="2499" max="2499" width="14.6640625" style="113" customWidth="1"/>
    <col min="2500" max="2502" width="8.83203125" style="113"/>
    <col min="2503" max="2503" width="13.5" style="113" customWidth="1"/>
    <col min="2504" max="2504" width="11" style="113" bestFit="1" customWidth="1"/>
    <col min="2505" max="2747" width="8.83203125" style="113"/>
    <col min="2748" max="2748" width="11.5" style="113" bestFit="1" customWidth="1"/>
    <col min="2749" max="2749" width="10.5" style="113" bestFit="1" customWidth="1"/>
    <col min="2750" max="2751" width="12.33203125" style="113" customWidth="1"/>
    <col min="2752" max="2753" width="11.5" style="113" bestFit="1" customWidth="1"/>
    <col min="2754" max="2754" width="11.5" style="113" customWidth="1"/>
    <col min="2755" max="2755" width="14.6640625" style="113" customWidth="1"/>
    <col min="2756" max="2758" width="8.83203125" style="113"/>
    <col min="2759" max="2759" width="13.5" style="113" customWidth="1"/>
    <col min="2760" max="2760" width="11" style="113" bestFit="1" customWidth="1"/>
    <col min="2761" max="3003" width="8.83203125" style="113"/>
    <col min="3004" max="3004" width="11.5" style="113" bestFit="1" customWidth="1"/>
    <col min="3005" max="3005" width="10.5" style="113" bestFit="1" customWidth="1"/>
    <col min="3006" max="3007" width="12.33203125" style="113" customWidth="1"/>
    <col min="3008" max="3009" width="11.5" style="113" bestFit="1" customWidth="1"/>
    <col min="3010" max="3010" width="11.5" style="113" customWidth="1"/>
    <col min="3011" max="3011" width="14.6640625" style="113" customWidth="1"/>
    <col min="3012" max="3014" width="8.83203125" style="113"/>
    <col min="3015" max="3015" width="13.5" style="113" customWidth="1"/>
    <col min="3016" max="3016" width="11" style="113" bestFit="1" customWidth="1"/>
    <col min="3017" max="3259" width="8.83203125" style="113"/>
    <col min="3260" max="3260" width="11.5" style="113" bestFit="1" customWidth="1"/>
    <col min="3261" max="3261" width="10.5" style="113" bestFit="1" customWidth="1"/>
    <col min="3262" max="3263" width="12.33203125" style="113" customWidth="1"/>
    <col min="3264" max="3265" width="11.5" style="113" bestFit="1" customWidth="1"/>
    <col min="3266" max="3266" width="11.5" style="113" customWidth="1"/>
    <col min="3267" max="3267" width="14.6640625" style="113" customWidth="1"/>
    <col min="3268" max="3270" width="8.83203125" style="113"/>
    <col min="3271" max="3271" width="13.5" style="113" customWidth="1"/>
    <col min="3272" max="3272" width="11" style="113" bestFit="1" customWidth="1"/>
    <col min="3273" max="3515" width="8.83203125" style="113"/>
    <col min="3516" max="3516" width="11.5" style="113" bestFit="1" customWidth="1"/>
    <col min="3517" max="3517" width="10.5" style="113" bestFit="1" customWidth="1"/>
    <col min="3518" max="3519" width="12.33203125" style="113" customWidth="1"/>
    <col min="3520" max="3521" width="11.5" style="113" bestFit="1" customWidth="1"/>
    <col min="3522" max="3522" width="11.5" style="113" customWidth="1"/>
    <col min="3523" max="3523" width="14.6640625" style="113" customWidth="1"/>
    <col min="3524" max="3526" width="8.83203125" style="113"/>
    <col min="3527" max="3527" width="13.5" style="113" customWidth="1"/>
    <col min="3528" max="3528" width="11" style="113" bestFit="1" customWidth="1"/>
    <col min="3529" max="3771" width="8.83203125" style="113"/>
    <col min="3772" max="3772" width="11.5" style="113" bestFit="1" customWidth="1"/>
    <col min="3773" max="3773" width="10.5" style="113" bestFit="1" customWidth="1"/>
    <col min="3774" max="3775" width="12.33203125" style="113" customWidth="1"/>
    <col min="3776" max="3777" width="11.5" style="113" bestFit="1" customWidth="1"/>
    <col min="3778" max="3778" width="11.5" style="113" customWidth="1"/>
    <col min="3779" max="3779" width="14.6640625" style="113" customWidth="1"/>
    <col min="3780" max="3782" width="8.83203125" style="113"/>
    <col min="3783" max="3783" width="13.5" style="113" customWidth="1"/>
    <col min="3784" max="3784" width="11" style="113" bestFit="1" customWidth="1"/>
    <col min="3785" max="4027" width="8.83203125" style="113"/>
    <col min="4028" max="4028" width="11.5" style="113" bestFit="1" customWidth="1"/>
    <col min="4029" max="4029" width="10.5" style="113" bestFit="1" customWidth="1"/>
    <col min="4030" max="4031" width="12.33203125" style="113" customWidth="1"/>
    <col min="4032" max="4033" width="11.5" style="113" bestFit="1" customWidth="1"/>
    <col min="4034" max="4034" width="11.5" style="113" customWidth="1"/>
    <col min="4035" max="4035" width="14.6640625" style="113" customWidth="1"/>
    <col min="4036" max="4038" width="8.83203125" style="113"/>
    <col min="4039" max="4039" width="13.5" style="113" customWidth="1"/>
    <col min="4040" max="4040" width="11" style="113" bestFit="1" customWidth="1"/>
    <col min="4041" max="4283" width="8.83203125" style="113"/>
    <col min="4284" max="4284" width="11.5" style="113" bestFit="1" customWidth="1"/>
    <col min="4285" max="4285" width="10.5" style="113" bestFit="1" customWidth="1"/>
    <col min="4286" max="4287" width="12.33203125" style="113" customWidth="1"/>
    <col min="4288" max="4289" width="11.5" style="113" bestFit="1" customWidth="1"/>
    <col min="4290" max="4290" width="11.5" style="113" customWidth="1"/>
    <col min="4291" max="4291" width="14.6640625" style="113" customWidth="1"/>
    <col min="4292" max="4294" width="8.83203125" style="113"/>
    <col min="4295" max="4295" width="13.5" style="113" customWidth="1"/>
    <col min="4296" max="4296" width="11" style="113" bestFit="1" customWidth="1"/>
    <col min="4297" max="4539" width="8.83203125" style="113"/>
    <col min="4540" max="4540" width="11.5" style="113" bestFit="1" customWidth="1"/>
    <col min="4541" max="4541" width="10.5" style="113" bestFit="1" customWidth="1"/>
    <col min="4542" max="4543" width="12.33203125" style="113" customWidth="1"/>
    <col min="4544" max="4545" width="11.5" style="113" bestFit="1" customWidth="1"/>
    <col min="4546" max="4546" width="11.5" style="113" customWidth="1"/>
    <col min="4547" max="4547" width="14.6640625" style="113" customWidth="1"/>
    <col min="4548" max="4550" width="8.83203125" style="113"/>
    <col min="4551" max="4551" width="13.5" style="113" customWidth="1"/>
    <col min="4552" max="4552" width="11" style="113" bestFit="1" customWidth="1"/>
    <col min="4553" max="4795" width="8.83203125" style="113"/>
    <col min="4796" max="4796" width="11.5" style="113" bestFit="1" customWidth="1"/>
    <col min="4797" max="4797" width="10.5" style="113" bestFit="1" customWidth="1"/>
    <col min="4798" max="4799" width="12.33203125" style="113" customWidth="1"/>
    <col min="4800" max="4801" width="11.5" style="113" bestFit="1" customWidth="1"/>
    <col min="4802" max="4802" width="11.5" style="113" customWidth="1"/>
    <col min="4803" max="4803" width="14.6640625" style="113" customWidth="1"/>
    <col min="4804" max="4806" width="8.83203125" style="113"/>
    <col min="4807" max="4807" width="13.5" style="113" customWidth="1"/>
    <col min="4808" max="4808" width="11" style="113" bestFit="1" customWidth="1"/>
    <col min="4809" max="5051" width="8.83203125" style="113"/>
    <col min="5052" max="5052" width="11.5" style="113" bestFit="1" customWidth="1"/>
    <col min="5053" max="5053" width="10.5" style="113" bestFit="1" customWidth="1"/>
    <col min="5054" max="5055" width="12.33203125" style="113" customWidth="1"/>
    <col min="5056" max="5057" width="11.5" style="113" bestFit="1" customWidth="1"/>
    <col min="5058" max="5058" width="11.5" style="113" customWidth="1"/>
    <col min="5059" max="5059" width="14.6640625" style="113" customWidth="1"/>
    <col min="5060" max="5062" width="8.83203125" style="113"/>
    <col min="5063" max="5063" width="13.5" style="113" customWidth="1"/>
    <col min="5064" max="5064" width="11" style="113" bestFit="1" customWidth="1"/>
    <col min="5065" max="5307" width="8.83203125" style="113"/>
    <col min="5308" max="5308" width="11.5" style="113" bestFit="1" customWidth="1"/>
    <col min="5309" max="5309" width="10.5" style="113" bestFit="1" customWidth="1"/>
    <col min="5310" max="5311" width="12.33203125" style="113" customWidth="1"/>
    <col min="5312" max="5313" width="11.5" style="113" bestFit="1" customWidth="1"/>
    <col min="5314" max="5314" width="11.5" style="113" customWidth="1"/>
    <col min="5315" max="5315" width="14.6640625" style="113" customWidth="1"/>
    <col min="5316" max="5318" width="8.83203125" style="113"/>
    <col min="5319" max="5319" width="13.5" style="113" customWidth="1"/>
    <col min="5320" max="5320" width="11" style="113" bestFit="1" customWidth="1"/>
    <col min="5321" max="5563" width="8.83203125" style="113"/>
    <col min="5564" max="5564" width="11.5" style="113" bestFit="1" customWidth="1"/>
    <col min="5565" max="5565" width="10.5" style="113" bestFit="1" customWidth="1"/>
    <col min="5566" max="5567" width="12.33203125" style="113" customWidth="1"/>
    <col min="5568" max="5569" width="11.5" style="113" bestFit="1" customWidth="1"/>
    <col min="5570" max="5570" width="11.5" style="113" customWidth="1"/>
    <col min="5571" max="5571" width="14.6640625" style="113" customWidth="1"/>
    <col min="5572" max="5574" width="8.83203125" style="113"/>
    <col min="5575" max="5575" width="13.5" style="113" customWidth="1"/>
    <col min="5576" max="5576" width="11" style="113" bestFit="1" customWidth="1"/>
    <col min="5577" max="5819" width="8.83203125" style="113"/>
    <col min="5820" max="5820" width="11.5" style="113" bestFit="1" customWidth="1"/>
    <col min="5821" max="5821" width="10.5" style="113" bestFit="1" customWidth="1"/>
    <col min="5822" max="5823" width="12.33203125" style="113" customWidth="1"/>
    <col min="5824" max="5825" width="11.5" style="113" bestFit="1" customWidth="1"/>
    <col min="5826" max="5826" width="11.5" style="113" customWidth="1"/>
    <col min="5827" max="5827" width="14.6640625" style="113" customWidth="1"/>
    <col min="5828" max="5830" width="8.83203125" style="113"/>
    <col min="5831" max="5831" width="13.5" style="113" customWidth="1"/>
    <col min="5832" max="5832" width="11" style="113" bestFit="1" customWidth="1"/>
    <col min="5833" max="6075" width="8.83203125" style="113"/>
    <col min="6076" max="6076" width="11.5" style="113" bestFit="1" customWidth="1"/>
    <col min="6077" max="6077" width="10.5" style="113" bestFit="1" customWidth="1"/>
    <col min="6078" max="6079" width="12.33203125" style="113" customWidth="1"/>
    <col min="6080" max="6081" width="11.5" style="113" bestFit="1" customWidth="1"/>
    <col min="6082" max="6082" width="11.5" style="113" customWidth="1"/>
    <col min="6083" max="6083" width="14.6640625" style="113" customWidth="1"/>
    <col min="6084" max="6086" width="8.83203125" style="113"/>
    <col min="6087" max="6087" width="13.5" style="113" customWidth="1"/>
    <col min="6088" max="6088" width="11" style="113" bestFit="1" customWidth="1"/>
    <col min="6089" max="6331" width="8.83203125" style="113"/>
    <col min="6332" max="6332" width="11.5" style="113" bestFit="1" customWidth="1"/>
    <col min="6333" max="6333" width="10.5" style="113" bestFit="1" customWidth="1"/>
    <col min="6334" max="6335" width="12.33203125" style="113" customWidth="1"/>
    <col min="6336" max="6337" width="11.5" style="113" bestFit="1" customWidth="1"/>
    <col min="6338" max="6338" width="11.5" style="113" customWidth="1"/>
    <col min="6339" max="6339" width="14.6640625" style="113" customWidth="1"/>
    <col min="6340" max="6342" width="8.83203125" style="113"/>
    <col min="6343" max="6343" width="13.5" style="113" customWidth="1"/>
    <col min="6344" max="6344" width="11" style="113" bestFit="1" customWidth="1"/>
    <col min="6345" max="6587" width="8.83203125" style="113"/>
    <col min="6588" max="6588" width="11.5" style="113" bestFit="1" customWidth="1"/>
    <col min="6589" max="6589" width="10.5" style="113" bestFit="1" customWidth="1"/>
    <col min="6590" max="6591" width="12.33203125" style="113" customWidth="1"/>
    <col min="6592" max="6593" width="11.5" style="113" bestFit="1" customWidth="1"/>
    <col min="6594" max="6594" width="11.5" style="113" customWidth="1"/>
    <col min="6595" max="6595" width="14.6640625" style="113" customWidth="1"/>
    <col min="6596" max="6598" width="8.83203125" style="113"/>
    <col min="6599" max="6599" width="13.5" style="113" customWidth="1"/>
    <col min="6600" max="6600" width="11" style="113" bestFit="1" customWidth="1"/>
    <col min="6601" max="6843" width="8.83203125" style="113"/>
    <col min="6844" max="6844" width="11.5" style="113" bestFit="1" customWidth="1"/>
    <col min="6845" max="6845" width="10.5" style="113" bestFit="1" customWidth="1"/>
    <col min="6846" max="6847" width="12.33203125" style="113" customWidth="1"/>
    <col min="6848" max="6849" width="11.5" style="113" bestFit="1" customWidth="1"/>
    <col min="6850" max="6850" width="11.5" style="113" customWidth="1"/>
    <col min="6851" max="6851" width="14.6640625" style="113" customWidth="1"/>
    <col min="6852" max="6854" width="8.83203125" style="113"/>
    <col min="6855" max="6855" width="13.5" style="113" customWidth="1"/>
    <col min="6856" max="6856" width="11" style="113" bestFit="1" customWidth="1"/>
    <col min="6857" max="7099" width="8.83203125" style="113"/>
    <col min="7100" max="7100" width="11.5" style="113" bestFit="1" customWidth="1"/>
    <col min="7101" max="7101" width="10.5" style="113" bestFit="1" customWidth="1"/>
    <col min="7102" max="7103" width="12.33203125" style="113" customWidth="1"/>
    <col min="7104" max="7105" width="11.5" style="113" bestFit="1" customWidth="1"/>
    <col min="7106" max="7106" width="11.5" style="113" customWidth="1"/>
    <col min="7107" max="7107" width="14.6640625" style="113" customWidth="1"/>
    <col min="7108" max="7110" width="8.83203125" style="113"/>
    <col min="7111" max="7111" width="13.5" style="113" customWidth="1"/>
    <col min="7112" max="7112" width="11" style="113" bestFit="1" customWidth="1"/>
    <col min="7113" max="7355" width="8.83203125" style="113"/>
    <col min="7356" max="7356" width="11.5" style="113" bestFit="1" customWidth="1"/>
    <col min="7357" max="7357" width="10.5" style="113" bestFit="1" customWidth="1"/>
    <col min="7358" max="7359" width="12.33203125" style="113" customWidth="1"/>
    <col min="7360" max="7361" width="11.5" style="113" bestFit="1" customWidth="1"/>
    <col min="7362" max="7362" width="11.5" style="113" customWidth="1"/>
    <col min="7363" max="7363" width="14.6640625" style="113" customWidth="1"/>
    <col min="7364" max="7366" width="8.83203125" style="113"/>
    <col min="7367" max="7367" width="13.5" style="113" customWidth="1"/>
    <col min="7368" max="7368" width="11" style="113" bestFit="1" customWidth="1"/>
    <col min="7369" max="7611" width="8.83203125" style="113"/>
    <col min="7612" max="7612" width="11.5" style="113" bestFit="1" customWidth="1"/>
    <col min="7613" max="7613" width="10.5" style="113" bestFit="1" customWidth="1"/>
    <col min="7614" max="7615" width="12.33203125" style="113" customWidth="1"/>
    <col min="7616" max="7617" width="11.5" style="113" bestFit="1" customWidth="1"/>
    <col min="7618" max="7618" width="11.5" style="113" customWidth="1"/>
    <col min="7619" max="7619" width="14.6640625" style="113" customWidth="1"/>
    <col min="7620" max="7622" width="8.83203125" style="113"/>
    <col min="7623" max="7623" width="13.5" style="113" customWidth="1"/>
    <col min="7624" max="7624" width="11" style="113" bestFit="1" customWidth="1"/>
    <col min="7625" max="7867" width="8.83203125" style="113"/>
    <col min="7868" max="7868" width="11.5" style="113" bestFit="1" customWidth="1"/>
    <col min="7869" max="7869" width="10.5" style="113" bestFit="1" customWidth="1"/>
    <col min="7870" max="7871" width="12.33203125" style="113" customWidth="1"/>
    <col min="7872" max="7873" width="11.5" style="113" bestFit="1" customWidth="1"/>
    <col min="7874" max="7874" width="11.5" style="113" customWidth="1"/>
    <col min="7875" max="7875" width="14.6640625" style="113" customWidth="1"/>
    <col min="7876" max="7878" width="8.83203125" style="113"/>
    <col min="7879" max="7879" width="13.5" style="113" customWidth="1"/>
    <col min="7880" max="7880" width="11" style="113" bestFit="1" customWidth="1"/>
    <col min="7881" max="8123" width="8.83203125" style="113"/>
    <col min="8124" max="8124" width="11.5" style="113" bestFit="1" customWidth="1"/>
    <col min="8125" max="8125" width="10.5" style="113" bestFit="1" customWidth="1"/>
    <col min="8126" max="8127" width="12.33203125" style="113" customWidth="1"/>
    <col min="8128" max="8129" width="11.5" style="113" bestFit="1" customWidth="1"/>
    <col min="8130" max="8130" width="11.5" style="113" customWidth="1"/>
    <col min="8131" max="8131" width="14.6640625" style="113" customWidth="1"/>
    <col min="8132" max="8134" width="8.83203125" style="113"/>
    <col min="8135" max="8135" width="13.5" style="113" customWidth="1"/>
    <col min="8136" max="8136" width="11" style="113" bestFit="1" customWidth="1"/>
    <col min="8137" max="8379" width="8.83203125" style="113"/>
    <col min="8380" max="8380" width="11.5" style="113" bestFit="1" customWidth="1"/>
    <col min="8381" max="8381" width="10.5" style="113" bestFit="1" customWidth="1"/>
    <col min="8382" max="8383" width="12.33203125" style="113" customWidth="1"/>
    <col min="8384" max="8385" width="11.5" style="113" bestFit="1" customWidth="1"/>
    <col min="8386" max="8386" width="11.5" style="113" customWidth="1"/>
    <col min="8387" max="8387" width="14.6640625" style="113" customWidth="1"/>
    <col min="8388" max="8390" width="8.83203125" style="113"/>
    <col min="8391" max="8391" width="13.5" style="113" customWidth="1"/>
    <col min="8392" max="8392" width="11" style="113" bestFit="1" customWidth="1"/>
    <col min="8393" max="8635" width="8.83203125" style="113"/>
    <col min="8636" max="8636" width="11.5" style="113" bestFit="1" customWidth="1"/>
    <col min="8637" max="8637" width="10.5" style="113" bestFit="1" customWidth="1"/>
    <col min="8638" max="8639" width="12.33203125" style="113" customWidth="1"/>
    <col min="8640" max="8641" width="11.5" style="113" bestFit="1" customWidth="1"/>
    <col min="8642" max="8642" width="11.5" style="113" customWidth="1"/>
    <col min="8643" max="8643" width="14.6640625" style="113" customWidth="1"/>
    <col min="8644" max="8646" width="8.83203125" style="113"/>
    <col min="8647" max="8647" width="13.5" style="113" customWidth="1"/>
    <col min="8648" max="8648" width="11" style="113" bestFit="1" customWidth="1"/>
    <col min="8649" max="8891" width="8.83203125" style="113"/>
    <col min="8892" max="8892" width="11.5" style="113" bestFit="1" customWidth="1"/>
    <col min="8893" max="8893" width="10.5" style="113" bestFit="1" customWidth="1"/>
    <col min="8894" max="8895" width="12.33203125" style="113" customWidth="1"/>
    <col min="8896" max="8897" width="11.5" style="113" bestFit="1" customWidth="1"/>
    <col min="8898" max="8898" width="11.5" style="113" customWidth="1"/>
    <col min="8899" max="8899" width="14.6640625" style="113" customWidth="1"/>
    <col min="8900" max="8902" width="8.83203125" style="113"/>
    <col min="8903" max="8903" width="13.5" style="113" customWidth="1"/>
    <col min="8904" max="8904" width="11" style="113" bestFit="1" customWidth="1"/>
    <col min="8905" max="9147" width="8.83203125" style="113"/>
    <col min="9148" max="9148" width="11.5" style="113" bestFit="1" customWidth="1"/>
    <col min="9149" max="9149" width="10.5" style="113" bestFit="1" customWidth="1"/>
    <col min="9150" max="9151" width="12.33203125" style="113" customWidth="1"/>
    <col min="9152" max="9153" width="11.5" style="113" bestFit="1" customWidth="1"/>
    <col min="9154" max="9154" width="11.5" style="113" customWidth="1"/>
    <col min="9155" max="9155" width="14.6640625" style="113" customWidth="1"/>
    <col min="9156" max="9158" width="8.83203125" style="113"/>
    <col min="9159" max="9159" width="13.5" style="113" customWidth="1"/>
    <col min="9160" max="9160" width="11" style="113" bestFit="1" customWidth="1"/>
    <col min="9161" max="9403" width="8.83203125" style="113"/>
    <col min="9404" max="9404" width="11.5" style="113" bestFit="1" customWidth="1"/>
    <col min="9405" max="9405" width="10.5" style="113" bestFit="1" customWidth="1"/>
    <col min="9406" max="9407" width="12.33203125" style="113" customWidth="1"/>
    <col min="9408" max="9409" width="11.5" style="113" bestFit="1" customWidth="1"/>
    <col min="9410" max="9410" width="11.5" style="113" customWidth="1"/>
    <col min="9411" max="9411" width="14.6640625" style="113" customWidth="1"/>
    <col min="9412" max="9414" width="8.83203125" style="113"/>
    <col min="9415" max="9415" width="13.5" style="113" customWidth="1"/>
    <col min="9416" max="9416" width="11" style="113" bestFit="1" customWidth="1"/>
    <col min="9417" max="9659" width="8.83203125" style="113"/>
    <col min="9660" max="9660" width="11.5" style="113" bestFit="1" customWidth="1"/>
    <col min="9661" max="9661" width="10.5" style="113" bestFit="1" customWidth="1"/>
    <col min="9662" max="9663" width="12.33203125" style="113" customWidth="1"/>
    <col min="9664" max="9665" width="11.5" style="113" bestFit="1" customWidth="1"/>
    <col min="9666" max="9666" width="11.5" style="113" customWidth="1"/>
    <col min="9667" max="9667" width="14.6640625" style="113" customWidth="1"/>
    <col min="9668" max="9670" width="8.83203125" style="113"/>
    <col min="9671" max="9671" width="13.5" style="113" customWidth="1"/>
    <col min="9672" max="9672" width="11" style="113" bestFit="1" customWidth="1"/>
    <col min="9673" max="9915" width="8.83203125" style="113"/>
    <col min="9916" max="9916" width="11.5" style="113" bestFit="1" customWidth="1"/>
    <col min="9917" max="9917" width="10.5" style="113" bestFit="1" customWidth="1"/>
    <col min="9918" max="9919" width="12.33203125" style="113" customWidth="1"/>
    <col min="9920" max="9921" width="11.5" style="113" bestFit="1" customWidth="1"/>
    <col min="9922" max="9922" width="11.5" style="113" customWidth="1"/>
    <col min="9923" max="9923" width="14.6640625" style="113" customWidth="1"/>
    <col min="9924" max="9926" width="8.83203125" style="113"/>
    <col min="9927" max="9927" width="13.5" style="113" customWidth="1"/>
    <col min="9928" max="9928" width="11" style="113" bestFit="1" customWidth="1"/>
    <col min="9929" max="10171" width="8.83203125" style="113"/>
    <col min="10172" max="10172" width="11.5" style="113" bestFit="1" customWidth="1"/>
    <col min="10173" max="10173" width="10.5" style="113" bestFit="1" customWidth="1"/>
    <col min="10174" max="10175" width="12.33203125" style="113" customWidth="1"/>
    <col min="10176" max="10177" width="11.5" style="113" bestFit="1" customWidth="1"/>
    <col min="10178" max="10178" width="11.5" style="113" customWidth="1"/>
    <col min="10179" max="10179" width="14.6640625" style="113" customWidth="1"/>
    <col min="10180" max="10182" width="8.83203125" style="113"/>
    <col min="10183" max="10183" width="13.5" style="113" customWidth="1"/>
    <col min="10184" max="10184" width="11" style="113" bestFit="1" customWidth="1"/>
    <col min="10185" max="10427" width="8.83203125" style="113"/>
    <col min="10428" max="10428" width="11.5" style="113" bestFit="1" customWidth="1"/>
    <col min="10429" max="10429" width="10.5" style="113" bestFit="1" customWidth="1"/>
    <col min="10430" max="10431" width="12.33203125" style="113" customWidth="1"/>
    <col min="10432" max="10433" width="11.5" style="113" bestFit="1" customWidth="1"/>
    <col min="10434" max="10434" width="11.5" style="113" customWidth="1"/>
    <col min="10435" max="10435" width="14.6640625" style="113" customWidth="1"/>
    <col min="10436" max="10438" width="8.83203125" style="113"/>
    <col min="10439" max="10439" width="13.5" style="113" customWidth="1"/>
    <col min="10440" max="10440" width="11" style="113" bestFit="1" customWidth="1"/>
    <col min="10441" max="10683" width="8.83203125" style="113"/>
    <col min="10684" max="10684" width="11.5" style="113" bestFit="1" customWidth="1"/>
    <col min="10685" max="10685" width="10.5" style="113" bestFit="1" customWidth="1"/>
    <col min="10686" max="10687" width="12.33203125" style="113" customWidth="1"/>
    <col min="10688" max="10689" width="11.5" style="113" bestFit="1" customWidth="1"/>
    <col min="10690" max="10690" width="11.5" style="113" customWidth="1"/>
    <col min="10691" max="10691" width="14.6640625" style="113" customWidth="1"/>
    <col min="10692" max="10694" width="8.83203125" style="113"/>
    <col min="10695" max="10695" width="13.5" style="113" customWidth="1"/>
    <col min="10696" max="10696" width="11" style="113" bestFit="1" customWidth="1"/>
    <col min="10697" max="10939" width="8.83203125" style="113"/>
    <col min="10940" max="10940" width="11.5" style="113" bestFit="1" customWidth="1"/>
    <col min="10941" max="10941" width="10.5" style="113" bestFit="1" customWidth="1"/>
    <col min="10942" max="10943" width="12.33203125" style="113" customWidth="1"/>
    <col min="10944" max="10945" width="11.5" style="113" bestFit="1" customWidth="1"/>
    <col min="10946" max="10946" width="11.5" style="113" customWidth="1"/>
    <col min="10947" max="10947" width="14.6640625" style="113" customWidth="1"/>
    <col min="10948" max="10950" width="8.83203125" style="113"/>
    <col min="10951" max="10951" width="13.5" style="113" customWidth="1"/>
    <col min="10952" max="10952" width="11" style="113" bestFit="1" customWidth="1"/>
    <col min="10953" max="11195" width="8.83203125" style="113"/>
    <col min="11196" max="11196" width="11.5" style="113" bestFit="1" customWidth="1"/>
    <col min="11197" max="11197" width="10.5" style="113" bestFit="1" customWidth="1"/>
    <col min="11198" max="11199" width="12.33203125" style="113" customWidth="1"/>
    <col min="11200" max="11201" width="11.5" style="113" bestFit="1" customWidth="1"/>
    <col min="11202" max="11202" width="11.5" style="113" customWidth="1"/>
    <col min="11203" max="11203" width="14.6640625" style="113" customWidth="1"/>
    <col min="11204" max="11206" width="8.83203125" style="113"/>
    <col min="11207" max="11207" width="13.5" style="113" customWidth="1"/>
    <col min="11208" max="11208" width="11" style="113" bestFit="1" customWidth="1"/>
    <col min="11209" max="11451" width="8.83203125" style="113"/>
    <col min="11452" max="11452" width="11.5" style="113" bestFit="1" customWidth="1"/>
    <col min="11453" max="11453" width="10.5" style="113" bestFit="1" customWidth="1"/>
    <col min="11454" max="11455" width="12.33203125" style="113" customWidth="1"/>
    <col min="11456" max="11457" width="11.5" style="113" bestFit="1" customWidth="1"/>
    <col min="11458" max="11458" width="11.5" style="113" customWidth="1"/>
    <col min="11459" max="11459" width="14.6640625" style="113" customWidth="1"/>
    <col min="11460" max="11462" width="8.83203125" style="113"/>
    <col min="11463" max="11463" width="13.5" style="113" customWidth="1"/>
    <col min="11464" max="11464" width="11" style="113" bestFit="1" customWidth="1"/>
    <col min="11465" max="11707" width="8.83203125" style="113"/>
    <col min="11708" max="11708" width="11.5" style="113" bestFit="1" customWidth="1"/>
    <col min="11709" max="11709" width="10.5" style="113" bestFit="1" customWidth="1"/>
    <col min="11710" max="11711" width="12.33203125" style="113" customWidth="1"/>
    <col min="11712" max="11713" width="11.5" style="113" bestFit="1" customWidth="1"/>
    <col min="11714" max="11714" width="11.5" style="113" customWidth="1"/>
    <col min="11715" max="11715" width="14.6640625" style="113" customWidth="1"/>
    <col min="11716" max="11718" width="8.83203125" style="113"/>
    <col min="11719" max="11719" width="13.5" style="113" customWidth="1"/>
    <col min="11720" max="11720" width="11" style="113" bestFit="1" customWidth="1"/>
    <col min="11721" max="11963" width="8.83203125" style="113"/>
    <col min="11964" max="11964" width="11.5" style="113" bestFit="1" customWidth="1"/>
    <col min="11965" max="11965" width="10.5" style="113" bestFit="1" customWidth="1"/>
    <col min="11966" max="11967" width="12.33203125" style="113" customWidth="1"/>
    <col min="11968" max="11969" width="11.5" style="113" bestFit="1" customWidth="1"/>
    <col min="11970" max="11970" width="11.5" style="113" customWidth="1"/>
    <col min="11971" max="11971" width="14.6640625" style="113" customWidth="1"/>
    <col min="11972" max="11974" width="8.83203125" style="113"/>
    <col min="11975" max="11975" width="13.5" style="113" customWidth="1"/>
    <col min="11976" max="11976" width="11" style="113" bestFit="1" customWidth="1"/>
    <col min="11977" max="12219" width="8.83203125" style="113"/>
    <col min="12220" max="12220" width="11.5" style="113" bestFit="1" customWidth="1"/>
    <col min="12221" max="12221" width="10.5" style="113" bestFit="1" customWidth="1"/>
    <col min="12222" max="12223" width="12.33203125" style="113" customWidth="1"/>
    <col min="12224" max="12225" width="11.5" style="113" bestFit="1" customWidth="1"/>
    <col min="12226" max="12226" width="11.5" style="113" customWidth="1"/>
    <col min="12227" max="12227" width="14.6640625" style="113" customWidth="1"/>
    <col min="12228" max="12230" width="8.83203125" style="113"/>
    <col min="12231" max="12231" width="13.5" style="113" customWidth="1"/>
    <col min="12232" max="12232" width="11" style="113" bestFit="1" customWidth="1"/>
    <col min="12233" max="12475" width="8.83203125" style="113"/>
    <col min="12476" max="12476" width="11.5" style="113" bestFit="1" customWidth="1"/>
    <col min="12477" max="12477" width="10.5" style="113" bestFit="1" customWidth="1"/>
    <col min="12478" max="12479" width="12.33203125" style="113" customWidth="1"/>
    <col min="12480" max="12481" width="11.5" style="113" bestFit="1" customWidth="1"/>
    <col min="12482" max="12482" width="11.5" style="113" customWidth="1"/>
    <col min="12483" max="12483" width="14.6640625" style="113" customWidth="1"/>
    <col min="12484" max="12486" width="8.83203125" style="113"/>
    <col min="12487" max="12487" width="13.5" style="113" customWidth="1"/>
    <col min="12488" max="12488" width="11" style="113" bestFit="1" customWidth="1"/>
    <col min="12489" max="12731" width="8.83203125" style="113"/>
    <col min="12732" max="12732" width="11.5" style="113" bestFit="1" customWidth="1"/>
    <col min="12733" max="12733" width="10.5" style="113" bestFit="1" customWidth="1"/>
    <col min="12734" max="12735" width="12.33203125" style="113" customWidth="1"/>
    <col min="12736" max="12737" width="11.5" style="113" bestFit="1" customWidth="1"/>
    <col min="12738" max="12738" width="11.5" style="113" customWidth="1"/>
    <col min="12739" max="12739" width="14.6640625" style="113" customWidth="1"/>
    <col min="12740" max="12742" width="8.83203125" style="113"/>
    <col min="12743" max="12743" width="13.5" style="113" customWidth="1"/>
    <col min="12744" max="12744" width="11" style="113" bestFit="1" customWidth="1"/>
    <col min="12745" max="12987" width="8.83203125" style="113"/>
    <col min="12988" max="12988" width="11.5" style="113" bestFit="1" customWidth="1"/>
    <col min="12989" max="12989" width="10.5" style="113" bestFit="1" customWidth="1"/>
    <col min="12990" max="12991" width="12.33203125" style="113" customWidth="1"/>
    <col min="12992" max="12993" width="11.5" style="113" bestFit="1" customWidth="1"/>
    <col min="12994" max="12994" width="11.5" style="113" customWidth="1"/>
    <col min="12995" max="12995" width="14.6640625" style="113" customWidth="1"/>
    <col min="12996" max="12998" width="8.83203125" style="113"/>
    <col min="12999" max="12999" width="13.5" style="113" customWidth="1"/>
    <col min="13000" max="13000" width="11" style="113" bestFit="1" customWidth="1"/>
    <col min="13001" max="13243" width="8.83203125" style="113"/>
    <col min="13244" max="13244" width="11.5" style="113" bestFit="1" customWidth="1"/>
    <col min="13245" max="13245" width="10.5" style="113" bestFit="1" customWidth="1"/>
    <col min="13246" max="13247" width="12.33203125" style="113" customWidth="1"/>
    <col min="13248" max="13249" width="11.5" style="113" bestFit="1" customWidth="1"/>
    <col min="13250" max="13250" width="11.5" style="113" customWidth="1"/>
    <col min="13251" max="13251" width="14.6640625" style="113" customWidth="1"/>
    <col min="13252" max="13254" width="8.83203125" style="113"/>
    <col min="13255" max="13255" width="13.5" style="113" customWidth="1"/>
    <col min="13256" max="13256" width="11" style="113" bestFit="1" customWidth="1"/>
    <col min="13257" max="13499" width="8.83203125" style="113"/>
    <col min="13500" max="13500" width="11.5" style="113" bestFit="1" customWidth="1"/>
    <col min="13501" max="13501" width="10.5" style="113" bestFit="1" customWidth="1"/>
    <col min="13502" max="13503" width="12.33203125" style="113" customWidth="1"/>
    <col min="13504" max="13505" width="11.5" style="113" bestFit="1" customWidth="1"/>
    <col min="13506" max="13506" width="11.5" style="113" customWidth="1"/>
    <col min="13507" max="13507" width="14.6640625" style="113" customWidth="1"/>
    <col min="13508" max="13510" width="8.83203125" style="113"/>
    <col min="13511" max="13511" width="13.5" style="113" customWidth="1"/>
    <col min="13512" max="13512" width="11" style="113" bestFit="1" customWidth="1"/>
    <col min="13513" max="13755" width="8.83203125" style="113"/>
    <col min="13756" max="13756" width="11.5" style="113" bestFit="1" customWidth="1"/>
    <col min="13757" max="13757" width="10.5" style="113" bestFit="1" customWidth="1"/>
    <col min="13758" max="13759" width="12.33203125" style="113" customWidth="1"/>
    <col min="13760" max="13761" width="11.5" style="113" bestFit="1" customWidth="1"/>
    <col min="13762" max="13762" width="11.5" style="113" customWidth="1"/>
    <col min="13763" max="13763" width="14.6640625" style="113" customWidth="1"/>
    <col min="13764" max="13766" width="8.83203125" style="113"/>
    <col min="13767" max="13767" width="13.5" style="113" customWidth="1"/>
    <col min="13768" max="13768" width="11" style="113" bestFit="1" customWidth="1"/>
    <col min="13769" max="14011" width="8.83203125" style="113"/>
    <col min="14012" max="14012" width="11.5" style="113" bestFit="1" customWidth="1"/>
    <col min="14013" max="14013" width="10.5" style="113" bestFit="1" customWidth="1"/>
    <col min="14014" max="14015" width="12.33203125" style="113" customWidth="1"/>
    <col min="14016" max="14017" width="11.5" style="113" bestFit="1" customWidth="1"/>
    <col min="14018" max="14018" width="11.5" style="113" customWidth="1"/>
    <col min="14019" max="14019" width="14.6640625" style="113" customWidth="1"/>
    <col min="14020" max="14022" width="8.83203125" style="113"/>
    <col min="14023" max="14023" width="13.5" style="113" customWidth="1"/>
    <col min="14024" max="14024" width="11" style="113" bestFit="1" customWidth="1"/>
    <col min="14025" max="14267" width="8.83203125" style="113"/>
    <col min="14268" max="14268" width="11.5" style="113" bestFit="1" customWidth="1"/>
    <col min="14269" max="14269" width="10.5" style="113" bestFit="1" customWidth="1"/>
    <col min="14270" max="14271" width="12.33203125" style="113" customWidth="1"/>
    <col min="14272" max="14273" width="11.5" style="113" bestFit="1" customWidth="1"/>
    <col min="14274" max="14274" width="11.5" style="113" customWidth="1"/>
    <col min="14275" max="14275" width="14.6640625" style="113" customWidth="1"/>
    <col min="14276" max="14278" width="8.83203125" style="113"/>
    <col min="14279" max="14279" width="13.5" style="113" customWidth="1"/>
    <col min="14280" max="14280" width="11" style="113" bestFit="1" customWidth="1"/>
    <col min="14281" max="14523" width="8.83203125" style="113"/>
    <col min="14524" max="14524" width="11.5" style="113" bestFit="1" customWidth="1"/>
    <col min="14525" max="14525" width="10.5" style="113" bestFit="1" customWidth="1"/>
    <col min="14526" max="14527" width="12.33203125" style="113" customWidth="1"/>
    <col min="14528" max="14529" width="11.5" style="113" bestFit="1" customWidth="1"/>
    <col min="14530" max="14530" width="11.5" style="113" customWidth="1"/>
    <col min="14531" max="14531" width="14.6640625" style="113" customWidth="1"/>
    <col min="14532" max="14534" width="8.83203125" style="113"/>
    <col min="14535" max="14535" width="13.5" style="113" customWidth="1"/>
    <col min="14536" max="14536" width="11" style="113" bestFit="1" customWidth="1"/>
    <col min="14537" max="14779" width="8.83203125" style="113"/>
    <col min="14780" max="14780" width="11.5" style="113" bestFit="1" customWidth="1"/>
    <col min="14781" max="14781" width="10.5" style="113" bestFit="1" customWidth="1"/>
    <col min="14782" max="14783" width="12.33203125" style="113" customWidth="1"/>
    <col min="14784" max="14785" width="11.5" style="113" bestFit="1" customWidth="1"/>
    <col min="14786" max="14786" width="11.5" style="113" customWidth="1"/>
    <col min="14787" max="14787" width="14.6640625" style="113" customWidth="1"/>
    <col min="14788" max="14790" width="8.83203125" style="113"/>
    <col min="14791" max="14791" width="13.5" style="113" customWidth="1"/>
    <col min="14792" max="14792" width="11" style="113" bestFit="1" customWidth="1"/>
    <col min="14793" max="15035" width="8.83203125" style="113"/>
    <col min="15036" max="15036" width="11.5" style="113" bestFit="1" customWidth="1"/>
    <col min="15037" max="15037" width="10.5" style="113" bestFit="1" customWidth="1"/>
    <col min="15038" max="15039" width="12.33203125" style="113" customWidth="1"/>
    <col min="15040" max="15041" width="11.5" style="113" bestFit="1" customWidth="1"/>
    <col min="15042" max="15042" width="11.5" style="113" customWidth="1"/>
    <col min="15043" max="15043" width="14.6640625" style="113" customWidth="1"/>
    <col min="15044" max="15046" width="8.83203125" style="113"/>
    <col min="15047" max="15047" width="13.5" style="113" customWidth="1"/>
    <col min="15048" max="15048" width="11" style="113" bestFit="1" customWidth="1"/>
    <col min="15049" max="15291" width="8.83203125" style="113"/>
    <col min="15292" max="15292" width="11.5" style="113" bestFit="1" customWidth="1"/>
    <col min="15293" max="15293" width="10.5" style="113" bestFit="1" customWidth="1"/>
    <col min="15294" max="15295" width="12.33203125" style="113" customWidth="1"/>
    <col min="15296" max="15297" width="11.5" style="113" bestFit="1" customWidth="1"/>
    <col min="15298" max="15298" width="11.5" style="113" customWidth="1"/>
    <col min="15299" max="15299" width="14.6640625" style="113" customWidth="1"/>
    <col min="15300" max="15302" width="8.83203125" style="113"/>
    <col min="15303" max="15303" width="13.5" style="113" customWidth="1"/>
    <col min="15304" max="15304" width="11" style="113" bestFit="1" customWidth="1"/>
    <col min="15305" max="15547" width="8.83203125" style="113"/>
    <col min="15548" max="15548" width="11.5" style="113" bestFit="1" customWidth="1"/>
    <col min="15549" max="15549" width="10.5" style="113" bestFit="1" customWidth="1"/>
    <col min="15550" max="15551" width="12.33203125" style="113" customWidth="1"/>
    <col min="15552" max="15553" width="11.5" style="113" bestFit="1" customWidth="1"/>
    <col min="15554" max="15554" width="11.5" style="113" customWidth="1"/>
    <col min="15555" max="15555" width="14.6640625" style="113" customWidth="1"/>
    <col min="15556" max="15558" width="8.83203125" style="113"/>
    <col min="15559" max="15559" width="13.5" style="113" customWidth="1"/>
    <col min="15560" max="15560" width="11" style="113" bestFit="1" customWidth="1"/>
    <col min="15561" max="15803" width="8.83203125" style="113"/>
    <col min="15804" max="15804" width="11.5" style="113" bestFit="1" customWidth="1"/>
    <col min="15805" max="15805" width="10.5" style="113" bestFit="1" customWidth="1"/>
    <col min="15806" max="15807" width="12.33203125" style="113" customWidth="1"/>
    <col min="15808" max="15809" width="11.5" style="113" bestFit="1" customWidth="1"/>
    <col min="15810" max="15810" width="11.5" style="113" customWidth="1"/>
    <col min="15811" max="15811" width="14.6640625" style="113" customWidth="1"/>
    <col min="15812" max="15814" width="8.83203125" style="113"/>
    <col min="15815" max="15815" width="13.5" style="113" customWidth="1"/>
    <col min="15816" max="15816" width="11" style="113" bestFit="1" customWidth="1"/>
    <col min="15817" max="16059" width="8.83203125" style="113"/>
    <col min="16060" max="16060" width="11.5" style="113" bestFit="1" customWidth="1"/>
    <col min="16061" max="16061" width="10.5" style="113" bestFit="1" customWidth="1"/>
    <col min="16062" max="16063" width="12.33203125" style="113" customWidth="1"/>
    <col min="16064" max="16065" width="11.5" style="113" bestFit="1" customWidth="1"/>
    <col min="16066" max="16066" width="11.5" style="113" customWidth="1"/>
    <col min="16067" max="16067" width="14.6640625" style="113" customWidth="1"/>
    <col min="16068" max="16070" width="8.83203125" style="113"/>
    <col min="16071" max="16071" width="13.5" style="113" customWidth="1"/>
    <col min="16072" max="16072" width="11" style="113" bestFit="1" customWidth="1"/>
    <col min="16073" max="16384" width="8.83203125" style="113"/>
  </cols>
  <sheetData>
    <row r="1" spans="1:10" s="12" customFormat="1" ht="153" customHeight="1" thickTop="1" thickBot="1" x14ac:dyDescent="0.25">
      <c r="A1" s="100" t="s">
        <v>0</v>
      </c>
      <c r="B1" s="101" t="s">
        <v>1</v>
      </c>
      <c r="C1" s="102" t="s">
        <v>2</v>
      </c>
      <c r="D1" s="103" t="s">
        <v>77</v>
      </c>
      <c r="E1" s="104" t="s">
        <v>78</v>
      </c>
      <c r="F1" s="105" t="s">
        <v>79</v>
      </c>
      <c r="G1" s="106" t="s">
        <v>80</v>
      </c>
      <c r="H1" s="106" t="s">
        <v>81</v>
      </c>
      <c r="I1" s="7"/>
      <c r="J1" s="103" t="s">
        <v>16</v>
      </c>
    </row>
    <row r="2" spans="1:10" ht="16" thickTop="1" x14ac:dyDescent="0.2">
      <c r="A2" s="136" t="s">
        <v>31</v>
      </c>
      <c r="B2" s="107" t="s">
        <v>32</v>
      </c>
      <c r="C2" s="108">
        <v>0</v>
      </c>
      <c r="D2" s="109">
        <v>68024228.883772314</v>
      </c>
      <c r="E2" s="109">
        <v>26304163.569411885</v>
      </c>
      <c r="F2" s="110">
        <f>E2/D2</f>
        <v>0.38668815510361398</v>
      </c>
      <c r="G2" s="111">
        <f>E2/$E$2</f>
        <v>1</v>
      </c>
      <c r="H2" s="110"/>
      <c r="I2" s="109"/>
      <c r="J2" s="112">
        <v>2.9365996760292767</v>
      </c>
    </row>
    <row r="3" spans="1:10" ht="16" x14ac:dyDescent="0.2">
      <c r="A3" s="137"/>
      <c r="B3" s="114">
        <v>1</v>
      </c>
      <c r="C3" s="30">
        <v>56.624374463163079</v>
      </c>
      <c r="D3" s="115">
        <v>6779964.9857935142</v>
      </c>
      <c r="E3" s="115">
        <v>4871598.376922694</v>
      </c>
      <c r="F3" s="111">
        <f>E3/D3</f>
        <v>0.71852854507810282</v>
      </c>
      <c r="G3" s="111">
        <f t="shared" ref="G3:G12" si="0">E3/$E$2</f>
        <v>0.18520255791701704</v>
      </c>
      <c r="H3" s="111">
        <f>G3</f>
        <v>0.18520255791701704</v>
      </c>
      <c r="I3" s="116"/>
      <c r="J3" s="117">
        <v>2.9444504315706657</v>
      </c>
    </row>
    <row r="4" spans="1:10" ht="16" x14ac:dyDescent="0.2">
      <c r="A4" s="137"/>
      <c r="B4" s="114">
        <v>2</v>
      </c>
      <c r="C4" s="30">
        <v>233.18380731462869</v>
      </c>
      <c r="D4" s="115">
        <v>5046621.0131594473</v>
      </c>
      <c r="E4" s="115">
        <v>4073546.1060491009</v>
      </c>
      <c r="F4" s="111">
        <f t="shared" ref="F4:F12" si="1">E4/D4</f>
        <v>0.80718288443436115</v>
      </c>
      <c r="G4" s="111">
        <f t="shared" si="0"/>
        <v>0.15486316815586082</v>
      </c>
      <c r="H4" s="111">
        <f>G4+H3</f>
        <v>0.34006572607287788</v>
      </c>
      <c r="I4" s="116"/>
      <c r="J4" s="117">
        <v>3.9380482503288401</v>
      </c>
    </row>
    <row r="5" spans="1:10" ht="16" x14ac:dyDescent="0.2">
      <c r="A5" s="137"/>
      <c r="B5" s="114">
        <v>3</v>
      </c>
      <c r="C5" s="30">
        <v>348.8300839604276</v>
      </c>
      <c r="D5" s="115">
        <v>5261234.4879544815</v>
      </c>
      <c r="E5" s="115">
        <v>3570404.0691755037</v>
      </c>
      <c r="F5" s="111">
        <f t="shared" si="1"/>
        <v>0.67862477472727945</v>
      </c>
      <c r="G5" s="111">
        <f t="shared" si="0"/>
        <v>0.13573532037062722</v>
      </c>
      <c r="H5" s="111">
        <f t="shared" ref="H5:H12" si="2">G5+H4</f>
        <v>0.47580104644350507</v>
      </c>
      <c r="I5" s="116"/>
      <c r="J5" s="117">
        <v>3.7707380711092231</v>
      </c>
    </row>
    <row r="6" spans="1:10" ht="16" x14ac:dyDescent="0.2">
      <c r="A6" s="137"/>
      <c r="B6" s="114">
        <v>4</v>
      </c>
      <c r="C6" s="30">
        <v>499.88275764008864</v>
      </c>
      <c r="D6" s="115">
        <v>4698304.4953159885</v>
      </c>
      <c r="E6" s="115">
        <v>2901929.9777375595</v>
      </c>
      <c r="F6" s="111">
        <f t="shared" si="1"/>
        <v>0.61765472642964314</v>
      </c>
      <c r="G6" s="111">
        <f t="shared" si="0"/>
        <v>0.11032207772278697</v>
      </c>
      <c r="H6" s="111">
        <f t="shared" si="2"/>
        <v>0.58612312416629209</v>
      </c>
      <c r="I6" s="116"/>
      <c r="J6" s="117">
        <v>3.7499784594608023</v>
      </c>
    </row>
    <row r="7" spans="1:10" ht="16" x14ac:dyDescent="0.2">
      <c r="A7" s="137"/>
      <c r="B7" s="114">
        <v>5</v>
      </c>
      <c r="C7" s="30">
        <v>645.5447872990394</v>
      </c>
      <c r="D7" s="115">
        <v>7208399.7098107403</v>
      </c>
      <c r="E7" s="115">
        <v>3505557.757149796</v>
      </c>
      <c r="F7" s="111">
        <f t="shared" si="1"/>
        <v>0.48631567314152674</v>
      </c>
      <c r="G7" s="111">
        <f t="shared" si="0"/>
        <v>0.13327007140520811</v>
      </c>
      <c r="H7" s="111">
        <f t="shared" si="2"/>
        <v>0.71939319557150017</v>
      </c>
      <c r="I7" s="116"/>
      <c r="J7" s="117">
        <v>3.0633761916451361</v>
      </c>
    </row>
    <row r="8" spans="1:10" ht="16" x14ac:dyDescent="0.2">
      <c r="A8" s="137"/>
      <c r="B8" s="114">
        <v>6</v>
      </c>
      <c r="C8" s="30">
        <v>832.64772143783728</v>
      </c>
      <c r="D8" s="115">
        <v>6157332.5964484503</v>
      </c>
      <c r="E8" s="115">
        <v>2575303.0651850267</v>
      </c>
      <c r="F8" s="111">
        <f t="shared" si="1"/>
        <v>0.41824978996107204</v>
      </c>
      <c r="G8" s="111">
        <f t="shared" si="0"/>
        <v>9.7904769273095188E-2</v>
      </c>
      <c r="H8" s="111">
        <f t="shared" si="2"/>
        <v>0.81729796484459538</v>
      </c>
      <c r="I8" s="116"/>
      <c r="J8" s="117">
        <v>3.1964646033294009</v>
      </c>
    </row>
    <row r="9" spans="1:10" ht="16" x14ac:dyDescent="0.2">
      <c r="A9" s="137"/>
      <c r="B9" s="114">
        <v>7</v>
      </c>
      <c r="C9" s="30">
        <v>1044.9792340458207</v>
      </c>
      <c r="D9" s="115">
        <v>5095353.4431513762</v>
      </c>
      <c r="E9" s="115">
        <v>1603104.8949597112</v>
      </c>
      <c r="F9" s="111">
        <f t="shared" si="1"/>
        <v>0.31462094098976229</v>
      </c>
      <c r="G9" s="111">
        <f t="shared" si="0"/>
        <v>6.0944910516900111E-2</v>
      </c>
      <c r="H9" s="111">
        <f t="shared" si="2"/>
        <v>0.87824287536149548</v>
      </c>
      <c r="I9" s="116"/>
      <c r="J9" s="117">
        <v>2.9931723244658528</v>
      </c>
    </row>
    <row r="10" spans="1:10" ht="16" x14ac:dyDescent="0.2">
      <c r="A10" s="137"/>
      <c r="B10" s="114">
        <v>8</v>
      </c>
      <c r="C10" s="30">
        <v>1439.7543870010161</v>
      </c>
      <c r="D10" s="115">
        <v>10657741.260101685</v>
      </c>
      <c r="E10" s="115">
        <v>1635351.9701951775</v>
      </c>
      <c r="F10" s="111">
        <f t="shared" si="1"/>
        <v>0.15344264138943589</v>
      </c>
      <c r="G10" s="111">
        <f t="shared" si="0"/>
        <v>6.217084097275255E-2</v>
      </c>
      <c r="H10" s="111">
        <f t="shared" si="2"/>
        <v>0.94041371633424808</v>
      </c>
      <c r="I10" s="116"/>
      <c r="J10" s="117">
        <v>2.3488498030863774</v>
      </c>
    </row>
    <row r="11" spans="1:10" ht="16" x14ac:dyDescent="0.2">
      <c r="A11" s="137"/>
      <c r="B11" s="114">
        <v>9</v>
      </c>
      <c r="C11" s="30">
        <v>2275.1341429460522</v>
      </c>
      <c r="D11" s="115">
        <v>8184472.1165405447</v>
      </c>
      <c r="E11" s="115">
        <v>1106006.071103743</v>
      </c>
      <c r="F11" s="111">
        <f t="shared" si="1"/>
        <v>0.13513468619051699</v>
      </c>
      <c r="G11" s="111">
        <f t="shared" si="0"/>
        <v>4.2046806323462631E-2</v>
      </c>
      <c r="H11" s="111">
        <f t="shared" si="2"/>
        <v>0.98246052265771067</v>
      </c>
      <c r="I11" s="116"/>
      <c r="J11" s="117">
        <v>2.4641908641641757</v>
      </c>
    </row>
    <row r="12" spans="1:10" ht="16" thickBot="1" x14ac:dyDescent="0.25">
      <c r="A12" s="138"/>
      <c r="B12" s="118">
        <v>10</v>
      </c>
      <c r="C12" s="119">
        <v>0</v>
      </c>
      <c r="D12" s="120">
        <v>8934804.7754960842</v>
      </c>
      <c r="E12" s="120">
        <v>461361.2809335675</v>
      </c>
      <c r="F12" s="121">
        <f t="shared" si="1"/>
        <v>5.1636414283931738E-2</v>
      </c>
      <c r="G12" s="121">
        <f t="shared" si="0"/>
        <v>1.7539477342289153E-2</v>
      </c>
      <c r="H12" s="121">
        <f t="shared" si="2"/>
        <v>0.99999999999999978</v>
      </c>
      <c r="I12" s="122"/>
      <c r="J12" s="123">
        <v>2.266305952948477</v>
      </c>
    </row>
    <row r="13" spans="1:10" ht="16" thickTop="1" x14ac:dyDescent="0.2">
      <c r="A13" s="136" t="s">
        <v>43</v>
      </c>
      <c r="B13" s="107" t="s">
        <v>32</v>
      </c>
      <c r="C13" s="108">
        <v>0</v>
      </c>
      <c r="D13" s="109">
        <v>562018.73255018459</v>
      </c>
      <c r="E13" s="109">
        <v>246431.41405586031</v>
      </c>
      <c r="F13" s="110">
        <f>E13/D13</f>
        <v>0.43847544536045441</v>
      </c>
      <c r="G13" s="111">
        <f>E13/$E$13</f>
        <v>1</v>
      </c>
      <c r="H13" s="110"/>
      <c r="I13" s="110"/>
      <c r="J13" s="112">
        <v>3.0398894587592671</v>
      </c>
    </row>
    <row r="14" spans="1:10" x14ac:dyDescent="0.2">
      <c r="A14" s="137"/>
      <c r="B14" s="114">
        <v>1</v>
      </c>
      <c r="C14" s="108">
        <v>166.26099651844333</v>
      </c>
      <c r="D14" s="115">
        <v>54767.289953993073</v>
      </c>
      <c r="E14" s="115">
        <v>35838.249093571438</v>
      </c>
      <c r="F14" s="111">
        <f>E14/D14</f>
        <v>0.65437324219761717</v>
      </c>
      <c r="G14" s="111">
        <f t="shared" ref="G14:G23" si="3">E14/$E$13</f>
        <v>0.14542889846603621</v>
      </c>
      <c r="H14" s="111">
        <f>G14</f>
        <v>0.14542889846603621</v>
      </c>
      <c r="I14" s="110"/>
      <c r="J14" s="117">
        <v>3.0569953150848543</v>
      </c>
    </row>
    <row r="15" spans="1:10" x14ac:dyDescent="0.2">
      <c r="A15" s="137"/>
      <c r="B15" s="114">
        <v>2</v>
      </c>
      <c r="C15" s="108">
        <v>298.08045146690114</v>
      </c>
      <c r="D15" s="115">
        <v>42182.706653951223</v>
      </c>
      <c r="E15" s="115">
        <v>32891.173831459048</v>
      </c>
      <c r="F15" s="111">
        <f t="shared" ref="F15:F23" si="4">E15/D15</f>
        <v>0.77973123207299344</v>
      </c>
      <c r="G15" s="111">
        <f t="shared" si="3"/>
        <v>0.13346989042559071</v>
      </c>
      <c r="H15" s="111">
        <f>G15+H14</f>
        <v>0.27889878889162689</v>
      </c>
      <c r="I15" s="110"/>
      <c r="J15" s="117">
        <v>3.9337042123225809</v>
      </c>
    </row>
    <row r="16" spans="1:10" x14ac:dyDescent="0.2">
      <c r="A16" s="137"/>
      <c r="B16" s="114">
        <v>3</v>
      </c>
      <c r="C16" s="108">
        <v>380.18208601407298</v>
      </c>
      <c r="D16" s="115">
        <v>47042.149238589329</v>
      </c>
      <c r="E16" s="115">
        <v>30553.087877450569</v>
      </c>
      <c r="F16" s="111">
        <f t="shared" si="4"/>
        <v>0.64948324793773338</v>
      </c>
      <c r="G16" s="111">
        <f t="shared" si="3"/>
        <v>0.12398211483916124</v>
      </c>
      <c r="H16" s="111">
        <f t="shared" ref="H16:H23" si="5">G16+H15</f>
        <v>0.40288090373078811</v>
      </c>
      <c r="I16" s="110"/>
      <c r="J16" s="117">
        <v>3.7522736593263222</v>
      </c>
    </row>
    <row r="17" spans="1:10" x14ac:dyDescent="0.2">
      <c r="A17" s="137"/>
      <c r="B17" s="114">
        <v>4</v>
      </c>
      <c r="C17" s="108">
        <v>519.31195176361473</v>
      </c>
      <c r="D17" s="115">
        <v>46894.4150553605</v>
      </c>
      <c r="E17" s="115">
        <v>32310.875883057746</v>
      </c>
      <c r="F17" s="111">
        <f t="shared" si="4"/>
        <v>0.68901330456758281</v>
      </c>
      <c r="G17" s="111">
        <f t="shared" si="3"/>
        <v>0.13111508533458976</v>
      </c>
      <c r="H17" s="111">
        <f t="shared" si="5"/>
        <v>0.53399598906537782</v>
      </c>
      <c r="I17" s="110"/>
      <c r="J17" s="117">
        <v>3.558440464583144</v>
      </c>
    </row>
    <row r="18" spans="1:10" x14ac:dyDescent="0.2">
      <c r="A18" s="137"/>
      <c r="B18" s="114">
        <v>5</v>
      </c>
      <c r="C18" s="108">
        <v>635.42070208089456</v>
      </c>
      <c r="D18" s="115">
        <v>51998.533301317839</v>
      </c>
      <c r="E18" s="115">
        <v>25742.434416633838</v>
      </c>
      <c r="F18" s="111">
        <f t="shared" si="4"/>
        <v>0.49506077926204561</v>
      </c>
      <c r="G18" s="111">
        <f t="shared" si="3"/>
        <v>0.1044608477180536</v>
      </c>
      <c r="H18" s="111">
        <f t="shared" si="5"/>
        <v>0.63845683678343146</v>
      </c>
      <c r="I18" s="110"/>
      <c r="J18" s="117">
        <v>3.2127602133959638</v>
      </c>
    </row>
    <row r="19" spans="1:10" x14ac:dyDescent="0.2">
      <c r="A19" s="137"/>
      <c r="B19" s="114">
        <v>6</v>
      </c>
      <c r="C19" s="108">
        <v>792.80000659865448</v>
      </c>
      <c r="D19" s="115">
        <v>54378.344559201505</v>
      </c>
      <c r="E19" s="115">
        <v>25885.713628422051</v>
      </c>
      <c r="F19" s="111">
        <f t="shared" si="4"/>
        <v>0.47602982102995739</v>
      </c>
      <c r="G19" s="111">
        <f t="shared" si="3"/>
        <v>0.10504226389965995</v>
      </c>
      <c r="H19" s="111">
        <f t="shared" si="5"/>
        <v>0.74349910068309144</v>
      </c>
      <c r="I19" s="110"/>
      <c r="J19" s="117">
        <v>3.2233223426436068</v>
      </c>
    </row>
    <row r="20" spans="1:10" x14ac:dyDescent="0.2">
      <c r="A20" s="137"/>
      <c r="B20" s="114">
        <v>7</v>
      </c>
      <c r="C20" s="108">
        <v>999.65658326915673</v>
      </c>
      <c r="D20" s="115">
        <v>47797.94859965855</v>
      </c>
      <c r="E20" s="115">
        <v>16247.54529819615</v>
      </c>
      <c r="F20" s="111">
        <f t="shared" si="4"/>
        <v>0.33992139357864021</v>
      </c>
      <c r="G20" s="111">
        <f t="shared" si="3"/>
        <v>6.5931307339384931E-2</v>
      </c>
      <c r="H20" s="111">
        <f t="shared" si="5"/>
        <v>0.80943040802247634</v>
      </c>
      <c r="I20" s="110"/>
      <c r="J20" s="117">
        <v>3.1962657360521933</v>
      </c>
    </row>
    <row r="21" spans="1:10" x14ac:dyDescent="0.2">
      <c r="A21" s="137"/>
      <c r="B21" s="114">
        <v>8</v>
      </c>
      <c r="C21" s="108">
        <v>1245.5380572556357</v>
      </c>
      <c r="D21" s="115">
        <v>77654.761926047926</v>
      </c>
      <c r="E21" s="115">
        <v>19317.833576101904</v>
      </c>
      <c r="F21" s="111">
        <f t="shared" si="4"/>
        <v>0.2487656017089929</v>
      </c>
      <c r="G21" s="111">
        <f t="shared" si="3"/>
        <v>7.8390304459004551E-2</v>
      </c>
      <c r="H21" s="111">
        <f t="shared" si="5"/>
        <v>0.88782071248148087</v>
      </c>
      <c r="I21" s="110"/>
      <c r="J21" s="117">
        <v>2.4632581259127639</v>
      </c>
    </row>
    <row r="22" spans="1:10" x14ac:dyDescent="0.2">
      <c r="A22" s="137"/>
      <c r="B22" s="114">
        <v>9</v>
      </c>
      <c r="C22" s="108">
        <v>1841.7832682034984</v>
      </c>
      <c r="D22" s="115">
        <v>61296.822716603143</v>
      </c>
      <c r="E22" s="115">
        <v>15259.504952194673</v>
      </c>
      <c r="F22" s="111">
        <f t="shared" si="4"/>
        <v>0.248944468504424</v>
      </c>
      <c r="G22" s="111">
        <f t="shared" si="3"/>
        <v>6.1921914503707293E-2</v>
      </c>
      <c r="H22" s="111">
        <f t="shared" si="5"/>
        <v>0.94974262698518819</v>
      </c>
      <c r="I22" s="110"/>
      <c r="J22" s="117">
        <v>2.7561325651997377</v>
      </c>
    </row>
    <row r="23" spans="1:10" ht="16" thickBot="1" x14ac:dyDescent="0.25">
      <c r="A23" s="138"/>
      <c r="B23" s="118">
        <v>10</v>
      </c>
      <c r="C23" s="119">
        <v>0</v>
      </c>
      <c r="D23" s="120">
        <v>78005.760545461439</v>
      </c>
      <c r="E23" s="120">
        <v>12384.99549877286</v>
      </c>
      <c r="F23" s="121">
        <f t="shared" si="4"/>
        <v>0.15877026789008658</v>
      </c>
      <c r="G23" s="121">
        <f t="shared" si="3"/>
        <v>5.0257373014811604E-2</v>
      </c>
      <c r="H23" s="121">
        <f t="shared" si="5"/>
        <v>0.99999999999999978</v>
      </c>
      <c r="I23" s="125"/>
      <c r="J23" s="123">
        <v>2.2612764545032897</v>
      </c>
    </row>
    <row r="24" spans="1:10" ht="16" thickTop="1" x14ac:dyDescent="0.2">
      <c r="A24" s="139" t="s">
        <v>44</v>
      </c>
      <c r="B24" s="107" t="s">
        <v>32</v>
      </c>
      <c r="C24" s="108">
        <v>0</v>
      </c>
      <c r="D24" s="109">
        <v>235640.46422410914</v>
      </c>
      <c r="E24" s="109">
        <v>118744.69498288407</v>
      </c>
      <c r="F24" s="110">
        <f>E24/D24</f>
        <v>0.50392319236797245</v>
      </c>
      <c r="G24" s="111">
        <f>E24/$E$13</f>
        <v>0.48185697200101035</v>
      </c>
      <c r="H24" s="110"/>
      <c r="I24" s="110"/>
      <c r="J24" s="112">
        <v>3.1867654617235774</v>
      </c>
    </row>
    <row r="25" spans="1:10" x14ac:dyDescent="0.2">
      <c r="A25" s="137"/>
      <c r="B25" s="114">
        <v>1</v>
      </c>
      <c r="C25" s="108">
        <v>52.661723257315238</v>
      </c>
      <c r="D25" s="115">
        <v>26200.784077056691</v>
      </c>
      <c r="E25" s="115">
        <v>16677.790627195038</v>
      </c>
      <c r="F25" s="111">
        <f>E25/D25</f>
        <v>0.63653784475096387</v>
      </c>
      <c r="G25" s="111">
        <f t="shared" ref="G25:G34" si="6">E25/$E$13</f>
        <v>6.7677210274070684E-2</v>
      </c>
      <c r="H25" s="111">
        <f>G25</f>
        <v>6.7677210274070684E-2</v>
      </c>
      <c r="I25" s="110"/>
      <c r="J25" s="117">
        <v>2.9407648976158227</v>
      </c>
    </row>
    <row r="26" spans="1:10" x14ac:dyDescent="0.2">
      <c r="A26" s="137"/>
      <c r="B26" s="114">
        <v>2</v>
      </c>
      <c r="C26" s="108">
        <v>140.09891933785934</v>
      </c>
      <c r="D26" s="115">
        <v>19526.955846180288</v>
      </c>
      <c r="E26" s="115">
        <v>17766.213739964853</v>
      </c>
      <c r="F26" s="111">
        <f t="shared" ref="F26:F34" si="7">E26/D26</f>
        <v>0.90983017936408872</v>
      </c>
      <c r="G26" s="111">
        <f t="shared" si="6"/>
        <v>7.2093948768794797E-2</v>
      </c>
      <c r="H26" s="111">
        <f>G26+H25</f>
        <v>0.13977115904286547</v>
      </c>
      <c r="I26" s="110"/>
      <c r="J26" s="117">
        <v>3.8498083466313373</v>
      </c>
    </row>
    <row r="27" spans="1:10" x14ac:dyDescent="0.2">
      <c r="A27" s="137"/>
      <c r="B27" s="114">
        <v>3</v>
      </c>
      <c r="C27" s="108">
        <v>239.72211234854615</v>
      </c>
      <c r="D27" s="115">
        <v>15579.21784161243</v>
      </c>
      <c r="E27" s="115">
        <v>12694.951346874846</v>
      </c>
      <c r="F27" s="111">
        <f t="shared" si="7"/>
        <v>0.81486448651910848</v>
      </c>
      <c r="G27" s="111">
        <f t="shared" si="6"/>
        <v>5.1515150353344134E-2</v>
      </c>
      <c r="H27" s="111">
        <f t="shared" ref="H27:H34" si="8">G27+H26</f>
        <v>0.19128630939620961</v>
      </c>
      <c r="I27" s="110"/>
      <c r="J27" s="117">
        <v>4.4313526680497546</v>
      </c>
    </row>
    <row r="28" spans="1:10" x14ac:dyDescent="0.2">
      <c r="A28" s="137"/>
      <c r="B28" s="114">
        <v>4</v>
      </c>
      <c r="C28" s="108">
        <v>335.66425441128956</v>
      </c>
      <c r="D28" s="115">
        <v>16938.400999044916</v>
      </c>
      <c r="E28" s="115">
        <v>13647.533573929959</v>
      </c>
      <c r="F28" s="111">
        <f t="shared" si="7"/>
        <v>0.80571557933357962</v>
      </c>
      <c r="G28" s="111">
        <f t="shared" si="6"/>
        <v>5.5380656829881185E-2</v>
      </c>
      <c r="H28" s="111">
        <f t="shared" si="8"/>
        <v>0.2466669662260908</v>
      </c>
      <c r="I28" s="110"/>
      <c r="J28" s="117">
        <v>4.3829250971415181</v>
      </c>
    </row>
    <row r="29" spans="1:10" x14ac:dyDescent="0.2">
      <c r="A29" s="137"/>
      <c r="B29" s="114">
        <v>5</v>
      </c>
      <c r="C29" s="108">
        <v>444.81903126756566</v>
      </c>
      <c r="D29" s="115">
        <v>18864.159006984009</v>
      </c>
      <c r="E29" s="115">
        <v>13044.675837892839</v>
      </c>
      <c r="F29" s="111">
        <f t="shared" si="7"/>
        <v>0.69150582504437941</v>
      </c>
      <c r="G29" s="111">
        <f t="shared" si="6"/>
        <v>5.2934305830570419E-2</v>
      </c>
      <c r="H29" s="111">
        <f t="shared" si="8"/>
        <v>0.29960127205666121</v>
      </c>
      <c r="I29" s="110"/>
      <c r="J29" s="117">
        <v>3.8486295686559191</v>
      </c>
    </row>
    <row r="30" spans="1:10" x14ac:dyDescent="0.2">
      <c r="A30" s="137"/>
      <c r="B30" s="114">
        <v>6</v>
      </c>
      <c r="C30" s="108">
        <v>554.95234353847911</v>
      </c>
      <c r="D30" s="115">
        <v>23708.149632178211</v>
      </c>
      <c r="E30" s="115">
        <v>12952.184768726931</v>
      </c>
      <c r="F30" s="111">
        <f t="shared" si="7"/>
        <v>0.54631782613466384</v>
      </c>
      <c r="G30" s="111">
        <f t="shared" si="6"/>
        <v>5.255898408224436E-2</v>
      </c>
      <c r="H30" s="111">
        <f t="shared" si="8"/>
        <v>0.35216025613890556</v>
      </c>
      <c r="I30" s="110"/>
      <c r="J30" s="117">
        <v>3.1686938140153877</v>
      </c>
    </row>
    <row r="31" spans="1:10" x14ac:dyDescent="0.2">
      <c r="A31" s="137"/>
      <c r="B31" s="114">
        <v>7</v>
      </c>
      <c r="C31" s="108">
        <v>766.83880026505483</v>
      </c>
      <c r="D31" s="115">
        <v>23223.20837062025</v>
      </c>
      <c r="E31" s="115">
        <v>11223.085686362929</v>
      </c>
      <c r="F31" s="111">
        <f t="shared" si="7"/>
        <v>0.48327024876378788</v>
      </c>
      <c r="G31" s="111">
        <f t="shared" si="6"/>
        <v>4.5542431062863251E-2</v>
      </c>
      <c r="H31" s="111">
        <f t="shared" si="8"/>
        <v>0.39770268720176882</v>
      </c>
      <c r="I31" s="110"/>
      <c r="J31" s="117">
        <v>3.2455433601483454</v>
      </c>
    </row>
    <row r="32" spans="1:10" x14ac:dyDescent="0.2">
      <c r="A32" s="137"/>
      <c r="B32" s="114">
        <v>8</v>
      </c>
      <c r="C32" s="108">
        <v>1044.4355290058566</v>
      </c>
      <c r="D32" s="115">
        <v>23523.874622319738</v>
      </c>
      <c r="E32" s="115">
        <v>8703.256244034952</v>
      </c>
      <c r="F32" s="111">
        <f t="shared" si="7"/>
        <v>0.36997545615964117</v>
      </c>
      <c r="G32" s="111">
        <f t="shared" si="6"/>
        <v>3.5317154176058595E-2</v>
      </c>
      <c r="H32" s="111">
        <f t="shared" si="8"/>
        <v>0.4330198413778274</v>
      </c>
      <c r="I32" s="110"/>
      <c r="J32" s="117">
        <v>2.906919287746152</v>
      </c>
    </row>
    <row r="33" spans="1:10" x14ac:dyDescent="0.2">
      <c r="A33" s="137"/>
      <c r="B33" s="114">
        <v>9</v>
      </c>
      <c r="C33" s="108">
        <v>1504.8918805448716</v>
      </c>
      <c r="D33" s="115">
        <v>35241.047671281034</v>
      </c>
      <c r="E33" s="115">
        <v>8398.0583639726028</v>
      </c>
      <c r="F33" s="111">
        <f t="shared" si="7"/>
        <v>0.23830331159014967</v>
      </c>
      <c r="G33" s="111">
        <f t="shared" si="6"/>
        <v>3.407868431120132E-2</v>
      </c>
      <c r="H33" s="111">
        <f t="shared" si="8"/>
        <v>0.46709852568902871</v>
      </c>
      <c r="I33" s="110"/>
      <c r="J33" s="117">
        <v>2.4202536028805359</v>
      </c>
    </row>
    <row r="34" spans="1:10" ht="16" thickBot="1" x14ac:dyDescent="0.25">
      <c r="A34" s="138"/>
      <c r="B34" s="118">
        <v>10</v>
      </c>
      <c r="C34" s="119">
        <v>0</v>
      </c>
      <c r="D34" s="120">
        <v>32834.666156831641</v>
      </c>
      <c r="E34" s="120">
        <v>3636.9447939291358</v>
      </c>
      <c r="F34" s="121">
        <f t="shared" si="7"/>
        <v>0.1107653958337087</v>
      </c>
      <c r="G34" s="121">
        <f t="shared" si="6"/>
        <v>1.4758446311981656E-2</v>
      </c>
      <c r="H34" s="121">
        <f t="shared" si="8"/>
        <v>0.48185697200101035</v>
      </c>
      <c r="I34" s="125"/>
      <c r="J34" s="123">
        <v>2.3955633625431885</v>
      </c>
    </row>
    <row r="35" spans="1:10" ht="16" thickTop="1" x14ac:dyDescent="0.2">
      <c r="A35" s="139" t="s">
        <v>45</v>
      </c>
      <c r="B35" s="107" t="s">
        <v>32</v>
      </c>
      <c r="C35" s="108">
        <v>0</v>
      </c>
      <c r="D35" s="109">
        <v>966320.96349098801</v>
      </c>
      <c r="E35" s="109">
        <v>539546.80957560427</v>
      </c>
      <c r="F35" s="110">
        <f>E35/D35</f>
        <v>0.55835155187610308</v>
      </c>
      <c r="G35" s="111">
        <f>E35/$E$13</f>
        <v>2.1894400583738136</v>
      </c>
      <c r="H35" s="110"/>
      <c r="I35" s="110"/>
      <c r="J35" s="112">
        <v>3.6667540306289919</v>
      </c>
    </row>
    <row r="36" spans="1:10" x14ac:dyDescent="0.2">
      <c r="A36" s="137"/>
      <c r="B36" s="114">
        <v>1</v>
      </c>
      <c r="C36" s="108">
        <v>0</v>
      </c>
      <c r="D36" s="115">
        <v>125644.99777521148</v>
      </c>
      <c r="E36" s="115">
        <v>96240.932487849088</v>
      </c>
      <c r="F36" s="111">
        <f>E36/D36</f>
        <v>0.76597504231749425</v>
      </c>
      <c r="G36" s="111">
        <f t="shared" ref="G36:G45" si="9">E36/$E$13</f>
        <v>0.39053840946606544</v>
      </c>
      <c r="H36" s="111">
        <f>G36</f>
        <v>0.39053840946606544</v>
      </c>
      <c r="I36" s="110"/>
      <c r="J36" s="117">
        <v>3.2579123411376809</v>
      </c>
    </row>
    <row r="37" spans="1:10" x14ac:dyDescent="0.2">
      <c r="A37" s="137"/>
      <c r="B37" s="114">
        <v>2</v>
      </c>
      <c r="C37" s="108">
        <v>87.44959093698391</v>
      </c>
      <c r="D37" s="115">
        <v>58923.096643802499</v>
      </c>
      <c r="E37" s="115">
        <v>49739.23559950084</v>
      </c>
      <c r="F37" s="111">
        <f t="shared" ref="F37:F45" si="10">E37/D37</f>
        <v>0.84413818065572399</v>
      </c>
      <c r="G37" s="111">
        <f t="shared" si="9"/>
        <v>0.20183804808353736</v>
      </c>
      <c r="H37" s="111">
        <f>G37+H36</f>
        <v>0.59237645754960278</v>
      </c>
      <c r="I37" s="110"/>
      <c r="J37" s="117">
        <v>4.8971366592265158</v>
      </c>
    </row>
    <row r="38" spans="1:10" x14ac:dyDescent="0.2">
      <c r="A38" s="137"/>
      <c r="B38" s="114">
        <v>3</v>
      </c>
      <c r="C38" s="108">
        <v>174.13941589753972</v>
      </c>
      <c r="D38" s="115">
        <v>69688.822555296196</v>
      </c>
      <c r="E38" s="115">
        <v>56810.807621705811</v>
      </c>
      <c r="F38" s="111">
        <f t="shared" si="10"/>
        <v>0.81520688022283594</v>
      </c>
      <c r="G38" s="111">
        <f t="shared" si="9"/>
        <v>0.23053395136071456</v>
      </c>
      <c r="H38" s="111">
        <f t="shared" ref="H38:H45" si="11">G38+H37</f>
        <v>0.8229104089103173</v>
      </c>
      <c r="I38" s="110"/>
      <c r="J38" s="117">
        <v>5.0507255335040018</v>
      </c>
    </row>
    <row r="39" spans="1:10" x14ac:dyDescent="0.2">
      <c r="A39" s="137"/>
      <c r="B39" s="114">
        <v>4</v>
      </c>
      <c r="C39" s="108">
        <v>261.03083457332849</v>
      </c>
      <c r="D39" s="115">
        <v>68238.41647478599</v>
      </c>
      <c r="E39" s="115">
        <v>52919.758315929539</v>
      </c>
      <c r="F39" s="111">
        <f t="shared" si="10"/>
        <v>0.77551269577721405</v>
      </c>
      <c r="G39" s="111">
        <f t="shared" si="9"/>
        <v>0.2147443681994774</v>
      </c>
      <c r="H39" s="111">
        <f t="shared" si="11"/>
        <v>1.0376547771097946</v>
      </c>
      <c r="I39" s="110"/>
      <c r="J39" s="117">
        <v>5.0132382994473828</v>
      </c>
    </row>
    <row r="40" spans="1:10" x14ac:dyDescent="0.2">
      <c r="A40" s="137"/>
      <c r="B40" s="114">
        <v>5</v>
      </c>
      <c r="C40" s="108">
        <v>348.27155457765588</v>
      </c>
      <c r="D40" s="115">
        <v>80781.383394347577</v>
      </c>
      <c r="E40" s="115">
        <v>58523.036920809638</v>
      </c>
      <c r="F40" s="111">
        <f t="shared" si="10"/>
        <v>0.72446192998601955</v>
      </c>
      <c r="G40" s="111">
        <f t="shared" si="9"/>
        <v>0.23748204807826903</v>
      </c>
      <c r="H40" s="111">
        <f t="shared" si="11"/>
        <v>1.2751368251880637</v>
      </c>
      <c r="I40" s="110"/>
      <c r="J40" s="117">
        <v>4.3977271480011968</v>
      </c>
    </row>
    <row r="41" spans="1:10" x14ac:dyDescent="0.2">
      <c r="A41" s="137"/>
      <c r="B41" s="114">
        <v>6</v>
      </c>
      <c r="C41" s="108">
        <v>449.67613364456662</v>
      </c>
      <c r="D41" s="115">
        <v>92113.825363629963</v>
      </c>
      <c r="E41" s="115">
        <v>54659.174311272516</v>
      </c>
      <c r="F41" s="111">
        <f t="shared" si="10"/>
        <v>0.59338730202007262</v>
      </c>
      <c r="G41" s="111">
        <f t="shared" si="9"/>
        <v>0.22180278646975804</v>
      </c>
      <c r="H41" s="111">
        <f t="shared" si="11"/>
        <v>1.4969396116578217</v>
      </c>
      <c r="I41" s="110"/>
      <c r="J41" s="117">
        <v>3.9707317407697258</v>
      </c>
    </row>
    <row r="42" spans="1:10" x14ac:dyDescent="0.2">
      <c r="A42" s="137"/>
      <c r="B42" s="114">
        <v>7</v>
      </c>
      <c r="C42" s="108">
        <v>581.85865368262739</v>
      </c>
      <c r="D42" s="115">
        <v>101805.80126608422</v>
      </c>
      <c r="E42" s="115">
        <v>54832.970917490893</v>
      </c>
      <c r="F42" s="111">
        <f t="shared" si="10"/>
        <v>0.53860359857270779</v>
      </c>
      <c r="G42" s="111">
        <f t="shared" si="9"/>
        <v>0.22250803992489984</v>
      </c>
      <c r="H42" s="111">
        <f t="shared" si="11"/>
        <v>1.7194476515827215</v>
      </c>
      <c r="I42" s="110"/>
      <c r="J42" s="117">
        <v>3.5134299347610325</v>
      </c>
    </row>
    <row r="43" spans="1:10" x14ac:dyDescent="0.2">
      <c r="A43" s="137"/>
      <c r="B43" s="114">
        <v>8</v>
      </c>
      <c r="C43" s="108">
        <v>789.5295832415718</v>
      </c>
      <c r="D43" s="115">
        <v>94725.759056326802</v>
      </c>
      <c r="E43" s="115">
        <v>51012.335554319354</v>
      </c>
      <c r="F43" s="111">
        <f t="shared" si="10"/>
        <v>0.5385265429647903</v>
      </c>
      <c r="G43" s="111">
        <f t="shared" si="9"/>
        <v>0.2070041912057366</v>
      </c>
      <c r="H43" s="111">
        <f t="shared" si="11"/>
        <v>1.926451842788458</v>
      </c>
      <c r="I43" s="110"/>
      <c r="J43" s="117">
        <v>3.6478809528371454</v>
      </c>
    </row>
    <row r="44" spans="1:10" x14ac:dyDescent="0.2">
      <c r="A44" s="137"/>
      <c r="B44" s="114">
        <v>9</v>
      </c>
      <c r="C44" s="108">
        <v>1262.9622894635997</v>
      </c>
      <c r="D44" s="115">
        <v>131059.21651036803</v>
      </c>
      <c r="E44" s="115">
        <v>40042.815759196121</v>
      </c>
      <c r="F44" s="111">
        <f t="shared" si="10"/>
        <v>0.30553223821560349</v>
      </c>
      <c r="G44" s="111">
        <f t="shared" si="9"/>
        <v>0.16249071131052853</v>
      </c>
      <c r="H44" s="111">
        <f t="shared" si="11"/>
        <v>2.0889425540989865</v>
      </c>
      <c r="I44" s="110"/>
      <c r="J44" s="117">
        <v>2.7477105157746724</v>
      </c>
    </row>
    <row r="45" spans="1:10" ht="16" thickBot="1" x14ac:dyDescent="0.25">
      <c r="A45" s="138"/>
      <c r="B45" s="118">
        <v>10</v>
      </c>
      <c r="C45" s="119">
        <v>0</v>
      </c>
      <c r="D45" s="120">
        <v>143339.64445113522</v>
      </c>
      <c r="E45" s="120">
        <v>24765.742087530754</v>
      </c>
      <c r="F45" s="121">
        <f t="shared" si="10"/>
        <v>0.1727766395846855</v>
      </c>
      <c r="G45" s="121">
        <f t="shared" si="9"/>
        <v>0.10049750427482809</v>
      </c>
      <c r="H45" s="121">
        <f t="shared" si="11"/>
        <v>2.1894400583738145</v>
      </c>
      <c r="I45" s="125"/>
      <c r="J45" s="123">
        <v>2.559860413892888</v>
      </c>
    </row>
    <row r="46" spans="1:10" ht="16" thickTop="1" x14ac:dyDescent="0.2">
      <c r="A46" s="139" t="s">
        <v>46</v>
      </c>
      <c r="B46" s="107" t="s">
        <v>32</v>
      </c>
      <c r="C46" s="108">
        <v>0</v>
      </c>
      <c r="D46" s="109">
        <v>148684.83560328899</v>
      </c>
      <c r="E46" s="109">
        <v>70066.248738587572</v>
      </c>
      <c r="F46" s="110">
        <f>E46/D46</f>
        <v>0.47124004579413659</v>
      </c>
      <c r="G46" s="111">
        <f>E46/$E$13</f>
        <v>0.28432352671849365</v>
      </c>
      <c r="H46" s="110"/>
      <c r="I46" s="110"/>
      <c r="J46" s="112">
        <v>3.4436419925134487</v>
      </c>
    </row>
    <row r="47" spans="1:10" x14ac:dyDescent="0.2">
      <c r="A47" s="137"/>
      <c r="B47" s="114">
        <v>1</v>
      </c>
      <c r="C47" s="108">
        <v>43.414044992987407</v>
      </c>
      <c r="D47" s="115">
        <v>15970.046713420894</v>
      </c>
      <c r="E47" s="115">
        <v>11377.735651530293</v>
      </c>
      <c r="F47" s="111">
        <f>E47/D47</f>
        <v>0.71244222735858886</v>
      </c>
      <c r="G47" s="111">
        <f t="shared" ref="G47:G56" si="12">E47/$E$13</f>
        <v>4.6169988899837353E-2</v>
      </c>
      <c r="H47" s="111">
        <f>G47</f>
        <v>4.6169988899837353E-2</v>
      </c>
      <c r="I47" s="110"/>
      <c r="J47" s="117">
        <v>3.3037977421875104</v>
      </c>
    </row>
    <row r="48" spans="1:10" x14ac:dyDescent="0.2">
      <c r="A48" s="137"/>
      <c r="B48" s="114">
        <v>2</v>
      </c>
      <c r="C48" s="108">
        <v>157.49480535987564</v>
      </c>
      <c r="D48" s="115">
        <v>11684.366603460498</v>
      </c>
      <c r="E48" s="115">
        <v>9646.031977951945</v>
      </c>
      <c r="F48" s="111">
        <f t="shared" ref="F48:F56" si="13">E48/D48</f>
        <v>0.82555026774794371</v>
      </c>
      <c r="G48" s="111">
        <f t="shared" si="12"/>
        <v>3.9142866646723104E-2</v>
      </c>
      <c r="H48" s="111">
        <f>G48+H47</f>
        <v>8.5312855546560457E-2</v>
      </c>
      <c r="I48" s="110"/>
      <c r="J48" s="117">
        <v>4.3869936067197512</v>
      </c>
    </row>
    <row r="49" spans="1:10" x14ac:dyDescent="0.2">
      <c r="A49" s="137"/>
      <c r="B49" s="114">
        <v>3</v>
      </c>
      <c r="C49" s="108">
        <v>249.63296668318378</v>
      </c>
      <c r="D49" s="115">
        <v>10840.561548684094</v>
      </c>
      <c r="E49" s="115">
        <v>8566.5357164460238</v>
      </c>
      <c r="F49" s="111">
        <f t="shared" si="13"/>
        <v>0.79022988596802823</v>
      </c>
      <c r="G49" s="111">
        <f t="shared" si="12"/>
        <v>3.4762352637818281E-2</v>
      </c>
      <c r="H49" s="111">
        <f t="shared" ref="H49:H56" si="14">G49+H48</f>
        <v>0.12007520818437874</v>
      </c>
      <c r="I49" s="110"/>
      <c r="J49" s="117">
        <v>4.8118549602734744</v>
      </c>
    </row>
    <row r="50" spans="1:10" x14ac:dyDescent="0.2">
      <c r="A50" s="137"/>
      <c r="B50" s="114">
        <v>4</v>
      </c>
      <c r="C50" s="108">
        <v>326.99756228677938</v>
      </c>
      <c r="D50" s="115">
        <v>11851.030753368981</v>
      </c>
      <c r="E50" s="115">
        <v>7970.668003006228</v>
      </c>
      <c r="F50" s="111">
        <f t="shared" si="13"/>
        <v>0.6725717086457097</v>
      </c>
      <c r="G50" s="111">
        <f t="shared" si="12"/>
        <v>3.2344366620399544E-2</v>
      </c>
      <c r="H50" s="111">
        <f t="shared" si="14"/>
        <v>0.15241957480477827</v>
      </c>
      <c r="I50" s="110"/>
      <c r="J50" s="117">
        <v>4.3201167932270685</v>
      </c>
    </row>
    <row r="51" spans="1:10" x14ac:dyDescent="0.2">
      <c r="A51" s="137"/>
      <c r="B51" s="114">
        <v>5</v>
      </c>
      <c r="C51" s="108">
        <v>429.90693868071355</v>
      </c>
      <c r="D51" s="115">
        <v>12707.076656439218</v>
      </c>
      <c r="E51" s="115">
        <v>7316.8564781601817</v>
      </c>
      <c r="F51" s="111">
        <f t="shared" si="13"/>
        <v>0.57580958043976371</v>
      </c>
      <c r="G51" s="111">
        <f t="shared" si="12"/>
        <v>2.9691249008138302E-2</v>
      </c>
      <c r="H51" s="111">
        <f t="shared" si="14"/>
        <v>0.18211082381291657</v>
      </c>
      <c r="I51" s="110"/>
      <c r="J51" s="117">
        <v>3.9541429956746739</v>
      </c>
    </row>
    <row r="52" spans="1:10" x14ac:dyDescent="0.2">
      <c r="A52" s="137"/>
      <c r="B52" s="114">
        <v>6</v>
      </c>
      <c r="C52" s="108">
        <v>549.20787098822052</v>
      </c>
      <c r="D52" s="115">
        <v>15357.788985848945</v>
      </c>
      <c r="E52" s="115">
        <v>7615.0295059171649</v>
      </c>
      <c r="F52" s="111">
        <f t="shared" si="13"/>
        <v>0.49584152464484604</v>
      </c>
      <c r="G52" s="111">
        <f t="shared" si="12"/>
        <v>3.090121255478822E-2</v>
      </c>
      <c r="H52" s="111">
        <f t="shared" si="14"/>
        <v>0.2130120363677048</v>
      </c>
      <c r="I52" s="110"/>
      <c r="J52" s="117">
        <v>3.3473619492352182</v>
      </c>
    </row>
    <row r="53" spans="1:10" x14ac:dyDescent="0.2">
      <c r="A53" s="137"/>
      <c r="B53" s="114">
        <v>7</v>
      </c>
      <c r="C53" s="108">
        <v>749.59693646511937</v>
      </c>
      <c r="D53" s="115">
        <v>14127.841996422174</v>
      </c>
      <c r="E53" s="115">
        <v>6459.4360782338263</v>
      </c>
      <c r="F53" s="111">
        <f t="shared" si="13"/>
        <v>0.45721321627674316</v>
      </c>
      <c r="G53" s="111">
        <f t="shared" si="12"/>
        <v>2.6211902013310775E-2</v>
      </c>
      <c r="H53" s="111">
        <f t="shared" si="14"/>
        <v>0.23922393838101558</v>
      </c>
      <c r="I53" s="110"/>
      <c r="J53" s="117">
        <v>3.3236311806598313</v>
      </c>
    </row>
    <row r="54" spans="1:10" x14ac:dyDescent="0.2">
      <c r="A54" s="137"/>
      <c r="B54" s="114">
        <v>8</v>
      </c>
      <c r="C54" s="108">
        <v>1043.8083039159399</v>
      </c>
      <c r="D54" s="115">
        <v>14979.123160085119</v>
      </c>
      <c r="E54" s="115">
        <v>5792.9653940332191</v>
      </c>
      <c r="F54" s="111">
        <f t="shared" si="13"/>
        <v>0.38673594790045779</v>
      </c>
      <c r="G54" s="111">
        <f t="shared" si="12"/>
        <v>2.3507414491888146E-2</v>
      </c>
      <c r="H54" s="111">
        <f t="shared" si="14"/>
        <v>0.26273135287290372</v>
      </c>
      <c r="I54" s="110"/>
      <c r="J54" s="117">
        <v>3.3849655089796218</v>
      </c>
    </row>
    <row r="55" spans="1:10" x14ac:dyDescent="0.2">
      <c r="A55" s="137"/>
      <c r="B55" s="114">
        <v>9</v>
      </c>
      <c r="C55" s="108">
        <v>1858.4949960446691</v>
      </c>
      <c r="D55" s="115">
        <v>22098.041787808645</v>
      </c>
      <c r="E55" s="115">
        <v>4172.9854716495083</v>
      </c>
      <c r="F55" s="111">
        <f t="shared" si="13"/>
        <v>0.18883960450974072</v>
      </c>
      <c r="G55" s="111">
        <f t="shared" si="12"/>
        <v>1.6933658753033771E-2</v>
      </c>
      <c r="H55" s="111">
        <f t="shared" si="14"/>
        <v>0.27966501162593749</v>
      </c>
      <c r="I55" s="110"/>
      <c r="J55" s="117">
        <v>2.4287431059776448</v>
      </c>
    </row>
    <row r="56" spans="1:10" ht="16" thickBot="1" x14ac:dyDescent="0.25">
      <c r="A56" s="138"/>
      <c r="B56" s="118">
        <v>10</v>
      </c>
      <c r="C56" s="119">
        <v>0</v>
      </c>
      <c r="D56" s="120">
        <v>19068.957397750371</v>
      </c>
      <c r="E56" s="120">
        <v>1148.004461659182</v>
      </c>
      <c r="F56" s="121">
        <f t="shared" si="13"/>
        <v>6.0202791254576712E-2</v>
      </c>
      <c r="G56" s="121">
        <f t="shared" si="12"/>
        <v>4.6585150925561617E-3</v>
      </c>
      <c r="H56" s="121">
        <f t="shared" si="14"/>
        <v>0.28432352671849365</v>
      </c>
      <c r="I56" s="125"/>
      <c r="J56" s="123">
        <v>2.7086722704609847</v>
      </c>
    </row>
    <row r="57" spans="1:10" ht="16" thickTop="1" x14ac:dyDescent="0.2">
      <c r="A57" s="139" t="s">
        <v>47</v>
      </c>
      <c r="B57" s="107" t="s">
        <v>32</v>
      </c>
      <c r="C57" s="108">
        <v>0</v>
      </c>
      <c r="D57" s="109">
        <v>2335298.2443257752</v>
      </c>
      <c r="E57" s="109">
        <v>1369858.9037068407</v>
      </c>
      <c r="F57" s="110">
        <f>E57/D57</f>
        <v>0.58658841843232457</v>
      </c>
      <c r="G57" s="111">
        <f>E57/$E$13</f>
        <v>5.5587836029554465</v>
      </c>
      <c r="H57" s="110"/>
      <c r="I57" s="110"/>
      <c r="J57" s="112">
        <v>3.4311794936130089</v>
      </c>
    </row>
    <row r="58" spans="1:10" x14ac:dyDescent="0.2">
      <c r="A58" s="137"/>
      <c r="B58" s="114">
        <v>1</v>
      </c>
      <c r="C58" s="108">
        <v>26.377620856710898</v>
      </c>
      <c r="D58" s="115">
        <v>240301.23083391695</v>
      </c>
      <c r="E58" s="115">
        <v>186532.39013155253</v>
      </c>
      <c r="F58" s="111">
        <f>E58/D58</f>
        <v>0.77624400625926671</v>
      </c>
      <c r="G58" s="111">
        <f t="shared" ref="G58:G67" si="15">E58/$E$13</f>
        <v>0.75693430095430103</v>
      </c>
      <c r="H58" s="111">
        <f>G58</f>
        <v>0.75693430095430103</v>
      </c>
      <c r="I58" s="110"/>
      <c r="J58" s="117">
        <v>3.3217063589932025</v>
      </c>
    </row>
    <row r="59" spans="1:10" x14ac:dyDescent="0.2">
      <c r="A59" s="137"/>
      <c r="B59" s="114">
        <v>2</v>
      </c>
      <c r="C59" s="108">
        <v>102.16055123590476</v>
      </c>
      <c r="D59" s="115">
        <v>202681.19822550719</v>
      </c>
      <c r="E59" s="115">
        <v>184815.77423149379</v>
      </c>
      <c r="F59" s="111">
        <f t="shared" ref="F59:F67" si="16">E59/D59</f>
        <v>0.9118545570559734</v>
      </c>
      <c r="G59" s="111">
        <f t="shared" si="15"/>
        <v>0.74996840374255336</v>
      </c>
      <c r="H59" s="111">
        <f>G59+H58</f>
        <v>1.5069027046968544</v>
      </c>
      <c r="I59" s="110"/>
      <c r="J59" s="117">
        <v>3.9620952228828741</v>
      </c>
    </row>
    <row r="60" spans="1:10" x14ac:dyDescent="0.2">
      <c r="A60" s="137"/>
      <c r="B60" s="114">
        <v>3</v>
      </c>
      <c r="C60" s="108">
        <v>208.78107125151672</v>
      </c>
      <c r="D60" s="115">
        <v>170433.9025649777</v>
      </c>
      <c r="E60" s="115">
        <v>150651.60312301238</v>
      </c>
      <c r="F60" s="111">
        <f t="shared" si="16"/>
        <v>0.88392978659616539</v>
      </c>
      <c r="G60" s="111">
        <f t="shared" si="15"/>
        <v>0.61133278685347781</v>
      </c>
      <c r="H60" s="111">
        <f t="shared" ref="H60:H67" si="17">G60+H59</f>
        <v>2.1182354915503323</v>
      </c>
      <c r="I60" s="110"/>
      <c r="J60" s="117">
        <v>4.4268745534649305</v>
      </c>
    </row>
    <row r="61" spans="1:10" x14ac:dyDescent="0.2">
      <c r="A61" s="137"/>
      <c r="B61" s="114">
        <v>4</v>
      </c>
      <c r="C61" s="108">
        <v>298.57383094793403</v>
      </c>
      <c r="D61" s="115">
        <v>193849.13024420213</v>
      </c>
      <c r="E61" s="115">
        <v>164755.73133553987</v>
      </c>
      <c r="F61" s="111">
        <f t="shared" si="16"/>
        <v>0.84991731006473048</v>
      </c>
      <c r="G61" s="111">
        <f t="shared" si="15"/>
        <v>0.66856627011925329</v>
      </c>
      <c r="H61" s="111">
        <f t="shared" si="17"/>
        <v>2.7868017616695857</v>
      </c>
      <c r="I61" s="110"/>
      <c r="J61" s="117">
        <v>4.4073331527597972</v>
      </c>
    </row>
    <row r="62" spans="1:10" x14ac:dyDescent="0.2">
      <c r="A62" s="137"/>
      <c r="B62" s="114">
        <v>5</v>
      </c>
      <c r="C62" s="108">
        <v>387.69745445599017</v>
      </c>
      <c r="D62" s="115">
        <v>210474.63578354169</v>
      </c>
      <c r="E62" s="115">
        <v>145849.24100805496</v>
      </c>
      <c r="F62" s="111">
        <f t="shared" si="16"/>
        <v>0.69295400115599015</v>
      </c>
      <c r="G62" s="111">
        <f t="shared" si="15"/>
        <v>0.59184516538542564</v>
      </c>
      <c r="H62" s="111">
        <f t="shared" si="17"/>
        <v>3.3786469270550112</v>
      </c>
      <c r="I62" s="110"/>
      <c r="J62" s="117">
        <v>3.7582390358478737</v>
      </c>
    </row>
    <row r="63" spans="1:10" x14ac:dyDescent="0.2">
      <c r="A63" s="137"/>
      <c r="B63" s="114">
        <v>6</v>
      </c>
      <c r="C63" s="108">
        <v>521.59613842497231</v>
      </c>
      <c r="D63" s="115">
        <v>189079.43679162543</v>
      </c>
      <c r="E63" s="115">
        <v>133306.10444304132</v>
      </c>
      <c r="F63" s="111">
        <f t="shared" si="16"/>
        <v>0.70502698074963599</v>
      </c>
      <c r="G63" s="111">
        <f t="shared" si="15"/>
        <v>0.54094606791009159</v>
      </c>
      <c r="H63" s="111">
        <f t="shared" si="17"/>
        <v>3.9195929949651029</v>
      </c>
      <c r="I63" s="110"/>
      <c r="J63" s="117">
        <v>3.6630911899974241</v>
      </c>
    </row>
    <row r="64" spans="1:10" x14ac:dyDescent="0.2">
      <c r="A64" s="137"/>
      <c r="B64" s="114">
        <v>7</v>
      </c>
      <c r="C64" s="108">
        <v>685.06364637390652</v>
      </c>
      <c r="D64" s="115">
        <v>286490.88155906746</v>
      </c>
      <c r="E64" s="115">
        <v>166316.10955515777</v>
      </c>
      <c r="F64" s="111">
        <f t="shared" si="16"/>
        <v>0.58052845748553927</v>
      </c>
      <c r="G64" s="111">
        <f t="shared" si="15"/>
        <v>0.67489816666578784</v>
      </c>
      <c r="H64" s="111">
        <f t="shared" si="17"/>
        <v>4.5944911616308906</v>
      </c>
      <c r="I64" s="110"/>
      <c r="J64" s="117">
        <v>3.1747904582939048</v>
      </c>
    </row>
    <row r="65" spans="1:10" x14ac:dyDescent="0.2">
      <c r="A65" s="137"/>
      <c r="B65" s="114">
        <v>8</v>
      </c>
      <c r="C65" s="108">
        <v>968.8988399965375</v>
      </c>
      <c r="D65" s="115">
        <v>233325.76618267171</v>
      </c>
      <c r="E65" s="115">
        <v>108344.34837608245</v>
      </c>
      <c r="F65" s="111">
        <f t="shared" si="16"/>
        <v>0.46434798071662264</v>
      </c>
      <c r="G65" s="111">
        <f t="shared" si="15"/>
        <v>0.43965315376359965</v>
      </c>
      <c r="H65" s="111">
        <f t="shared" si="17"/>
        <v>5.0341443153944905</v>
      </c>
      <c r="I65" s="110"/>
      <c r="J65" s="117">
        <v>3.3803655221236051</v>
      </c>
    </row>
    <row r="66" spans="1:10" x14ac:dyDescent="0.2">
      <c r="A66" s="137"/>
      <c r="B66" s="114">
        <v>9</v>
      </c>
      <c r="C66" s="108">
        <v>1418.5918133733924</v>
      </c>
      <c r="D66" s="115">
        <v>301855.56472792878</v>
      </c>
      <c r="E66" s="115">
        <v>76616.695217251894</v>
      </c>
      <c r="F66" s="111">
        <f t="shared" si="16"/>
        <v>0.25381905841725577</v>
      </c>
      <c r="G66" s="111">
        <f t="shared" si="15"/>
        <v>0.31090474203862928</v>
      </c>
      <c r="H66" s="111">
        <f t="shared" si="17"/>
        <v>5.34504905743312</v>
      </c>
      <c r="I66" s="110"/>
      <c r="J66" s="117">
        <v>2.6714992140642102</v>
      </c>
    </row>
    <row r="67" spans="1:10" ht="16" thickBot="1" x14ac:dyDescent="0.25">
      <c r="A67" s="138"/>
      <c r="B67" s="118">
        <v>10</v>
      </c>
      <c r="C67" s="119">
        <v>0</v>
      </c>
      <c r="D67" s="120">
        <v>306806.49741233652</v>
      </c>
      <c r="E67" s="120">
        <v>52670.906285653553</v>
      </c>
      <c r="F67" s="121">
        <f t="shared" si="16"/>
        <v>0.17167467680733572</v>
      </c>
      <c r="G67" s="121">
        <f t="shared" si="15"/>
        <v>0.21373454552232646</v>
      </c>
      <c r="H67" s="121">
        <f t="shared" si="17"/>
        <v>5.5587836029554465</v>
      </c>
      <c r="I67" s="125"/>
      <c r="J67" s="123">
        <v>2.6544969155052378</v>
      </c>
    </row>
    <row r="68" spans="1:10" ht="16" thickTop="1" x14ac:dyDescent="0.2">
      <c r="A68" s="136" t="s">
        <v>48</v>
      </c>
      <c r="B68" s="107" t="s">
        <v>32</v>
      </c>
      <c r="C68" s="108">
        <v>0</v>
      </c>
      <c r="D68" s="109">
        <v>201903.03485252676</v>
      </c>
      <c r="E68" s="109">
        <v>124696.62580256218</v>
      </c>
      <c r="F68" s="110">
        <f>E68/D68</f>
        <v>0.61760649558161718</v>
      </c>
      <c r="G68" s="111">
        <f>E68/$E$13</f>
        <v>0.50600945614140058</v>
      </c>
      <c r="H68" s="110"/>
      <c r="I68" s="110"/>
      <c r="J68" s="112">
        <v>3.9273259592501502</v>
      </c>
    </row>
    <row r="69" spans="1:10" x14ac:dyDescent="0.2">
      <c r="A69" s="137"/>
      <c r="B69" s="114">
        <v>1</v>
      </c>
      <c r="C69" s="108">
        <v>1.1649216926607942</v>
      </c>
      <c r="D69" s="115">
        <v>23895.865698888403</v>
      </c>
      <c r="E69" s="115">
        <v>16850.673742133924</v>
      </c>
      <c r="F69" s="111">
        <f>E69/D69</f>
        <v>0.70517109337946227</v>
      </c>
      <c r="G69" s="111">
        <f t="shared" ref="G69:G78" si="18">E69/$E$13</f>
        <v>6.8378756850838288E-2</v>
      </c>
      <c r="H69" s="111">
        <f>G69</f>
        <v>6.8378756850838288E-2</v>
      </c>
      <c r="I69" s="110"/>
      <c r="J69" s="117">
        <v>3.3656468037570888</v>
      </c>
    </row>
    <row r="70" spans="1:10" x14ac:dyDescent="0.2">
      <c r="A70" s="137"/>
      <c r="B70" s="114">
        <v>2</v>
      </c>
      <c r="C70" s="108">
        <v>84.500633331001097</v>
      </c>
      <c r="D70" s="115">
        <v>14934.421351586499</v>
      </c>
      <c r="E70" s="115">
        <v>11062.542525986975</v>
      </c>
      <c r="F70" s="111">
        <f t="shared" ref="F70:F78" si="19">E70/D70</f>
        <v>0.740741289237282</v>
      </c>
      <c r="G70" s="111">
        <f t="shared" si="18"/>
        <v>4.4890959086406702E-2</v>
      </c>
      <c r="H70" s="111">
        <f>G70+H69</f>
        <v>0.113269715937245</v>
      </c>
      <c r="I70" s="110"/>
      <c r="J70" s="117">
        <v>5.1236338856030565</v>
      </c>
    </row>
    <row r="71" spans="1:10" x14ac:dyDescent="0.2">
      <c r="A71" s="137"/>
      <c r="B71" s="114">
        <v>3</v>
      </c>
      <c r="C71" s="108">
        <v>151.46429790250968</v>
      </c>
      <c r="D71" s="115">
        <v>16172.395332067828</v>
      </c>
      <c r="E71" s="115">
        <v>13069.464735927162</v>
      </c>
      <c r="F71" s="111">
        <f t="shared" si="19"/>
        <v>0.80813413644496157</v>
      </c>
      <c r="G71" s="111">
        <f t="shared" si="18"/>
        <v>5.3034897299922223E-2</v>
      </c>
      <c r="H71" s="111">
        <f t="shared" ref="H71:H78" si="20">G71+H70</f>
        <v>0.16630461323716722</v>
      </c>
      <c r="I71" s="110"/>
      <c r="J71" s="117">
        <v>4.8958761524643082</v>
      </c>
    </row>
    <row r="72" spans="1:10" x14ac:dyDescent="0.2">
      <c r="A72" s="137"/>
      <c r="B72" s="114">
        <v>4</v>
      </c>
      <c r="C72" s="108">
        <v>231.60558342404676</v>
      </c>
      <c r="D72" s="115">
        <v>15315.406565138001</v>
      </c>
      <c r="E72" s="115">
        <v>11442.452042490129</v>
      </c>
      <c r="F72" s="111">
        <f t="shared" si="19"/>
        <v>0.74712035843281099</v>
      </c>
      <c r="G72" s="111">
        <f t="shared" si="18"/>
        <v>4.6432603109181486E-2</v>
      </c>
      <c r="H72" s="111">
        <f t="shared" si="20"/>
        <v>0.21273721634634871</v>
      </c>
      <c r="I72" s="110"/>
      <c r="J72" s="117">
        <v>4.9186633342479489</v>
      </c>
    </row>
    <row r="73" spans="1:10" x14ac:dyDescent="0.2">
      <c r="A73" s="137"/>
      <c r="B73" s="114">
        <v>5</v>
      </c>
      <c r="C73" s="108">
        <v>317.11828936623914</v>
      </c>
      <c r="D73" s="115">
        <v>18509.984820699159</v>
      </c>
      <c r="E73" s="115">
        <v>15312.007428787583</v>
      </c>
      <c r="F73" s="111">
        <f t="shared" si="19"/>
        <v>0.82722960483817498</v>
      </c>
      <c r="G73" s="111">
        <f t="shared" si="18"/>
        <v>6.2134965574302571E-2</v>
      </c>
      <c r="H73" s="111">
        <f t="shared" si="20"/>
        <v>0.27487218192065127</v>
      </c>
      <c r="I73" s="110"/>
      <c r="J73" s="117">
        <v>4.4962959655192556</v>
      </c>
    </row>
    <row r="74" spans="1:10" x14ac:dyDescent="0.2">
      <c r="A74" s="137"/>
      <c r="B74" s="114">
        <v>6</v>
      </c>
      <c r="C74" s="108">
        <v>392.95873327101214</v>
      </c>
      <c r="D74" s="115">
        <v>16317.087031036095</v>
      </c>
      <c r="E74" s="115">
        <v>11125.824738403795</v>
      </c>
      <c r="F74" s="111">
        <f t="shared" si="19"/>
        <v>0.68185116113199606</v>
      </c>
      <c r="G74" s="111">
        <f t="shared" si="18"/>
        <v>4.5147753507926665E-2</v>
      </c>
      <c r="H74" s="111">
        <f t="shared" si="20"/>
        <v>0.32001993542857793</v>
      </c>
      <c r="I74" s="110"/>
      <c r="J74" s="117">
        <v>4.6884990492414742</v>
      </c>
    </row>
    <row r="75" spans="1:10" x14ac:dyDescent="0.2">
      <c r="A75" s="137"/>
      <c r="B75" s="114">
        <v>7</v>
      </c>
      <c r="C75" s="108">
        <v>521.35423586957609</v>
      </c>
      <c r="D75" s="115">
        <v>21618.394188820199</v>
      </c>
      <c r="E75" s="115">
        <v>16135.305573444031</v>
      </c>
      <c r="F75" s="111">
        <f t="shared" si="19"/>
        <v>0.74636929239583816</v>
      </c>
      <c r="G75" s="111">
        <f t="shared" si="18"/>
        <v>6.5475847043536956E-2</v>
      </c>
      <c r="H75" s="111">
        <f t="shared" si="20"/>
        <v>0.38549578247211491</v>
      </c>
      <c r="I75" s="110"/>
      <c r="J75" s="117">
        <v>3.5637256180542662</v>
      </c>
    </row>
    <row r="76" spans="1:10" x14ac:dyDescent="0.2">
      <c r="A76" s="137"/>
      <c r="B76" s="114">
        <v>8</v>
      </c>
      <c r="C76" s="108">
        <v>763.31383346646953</v>
      </c>
      <c r="D76" s="115">
        <v>21834.663829022542</v>
      </c>
      <c r="E76" s="115">
        <v>13988.989884243661</v>
      </c>
      <c r="F76" s="111">
        <f t="shared" si="19"/>
        <v>0.64067805182553605</v>
      </c>
      <c r="G76" s="111">
        <f t="shared" si="18"/>
        <v>5.6766260656495197E-2</v>
      </c>
      <c r="H76" s="111">
        <f t="shared" si="20"/>
        <v>0.44226204312861012</v>
      </c>
      <c r="I76" s="110"/>
      <c r="J76" s="117">
        <v>3.8442829824273934</v>
      </c>
    </row>
    <row r="77" spans="1:10" x14ac:dyDescent="0.2">
      <c r="A77" s="137"/>
      <c r="B77" s="114">
        <v>9</v>
      </c>
      <c r="C77" s="108">
        <v>1325.7779216881854</v>
      </c>
      <c r="D77" s="115">
        <v>26925.270293041209</v>
      </c>
      <c r="E77" s="115">
        <v>9678.4464663341678</v>
      </c>
      <c r="F77" s="111">
        <f t="shared" si="19"/>
        <v>0.3594558703032053</v>
      </c>
      <c r="G77" s="111">
        <f t="shared" si="18"/>
        <v>3.9274402183726007E-2</v>
      </c>
      <c r="H77" s="111">
        <f t="shared" si="20"/>
        <v>0.48153644531233614</v>
      </c>
      <c r="I77" s="110"/>
      <c r="J77" s="117">
        <v>2.98798926188377</v>
      </c>
    </row>
    <row r="78" spans="1:10" ht="16" thickBot="1" x14ac:dyDescent="0.25">
      <c r="A78" s="138"/>
      <c r="B78" s="118">
        <v>10</v>
      </c>
      <c r="C78" s="119">
        <v>0</v>
      </c>
      <c r="D78" s="120">
        <v>26379.545742226815</v>
      </c>
      <c r="E78" s="120">
        <v>6030.9186648107425</v>
      </c>
      <c r="F78" s="121">
        <f t="shared" si="19"/>
        <v>0.22862102038234891</v>
      </c>
      <c r="G78" s="121">
        <f t="shared" si="18"/>
        <v>2.447301082906448E-2</v>
      </c>
      <c r="H78" s="121">
        <f t="shared" si="20"/>
        <v>0.50600945614140058</v>
      </c>
      <c r="I78" s="125"/>
      <c r="J78" s="123">
        <v>3.0449356011454731</v>
      </c>
    </row>
    <row r="79" spans="1:10" ht="16" thickTop="1" x14ac:dyDescent="0.2">
      <c r="A79" s="139" t="s">
        <v>49</v>
      </c>
      <c r="B79" s="107" t="s">
        <v>32</v>
      </c>
      <c r="C79" s="108">
        <v>0</v>
      </c>
      <c r="D79" s="109">
        <v>475472.7857539641</v>
      </c>
      <c r="E79" s="109">
        <v>238823.48165046269</v>
      </c>
      <c r="F79" s="110">
        <f>E79/D79</f>
        <v>0.50228633226979924</v>
      </c>
      <c r="G79" s="111">
        <f>E79/$E$13</f>
        <v>0.96912758694119627</v>
      </c>
      <c r="H79" s="110"/>
      <c r="I79" s="110"/>
      <c r="J79" s="112">
        <v>3.0649604352353945</v>
      </c>
    </row>
    <row r="80" spans="1:10" x14ac:dyDescent="0.2">
      <c r="A80" s="137"/>
      <c r="B80" s="114">
        <v>1</v>
      </c>
      <c r="C80" s="108">
        <v>81.128598779890609</v>
      </c>
      <c r="D80" s="115">
        <v>50593.574255088388</v>
      </c>
      <c r="E80" s="115">
        <v>38429.498208781304</v>
      </c>
      <c r="F80" s="111">
        <f>E80/D80</f>
        <v>0.75957270808785171</v>
      </c>
      <c r="G80" s="111">
        <f t="shared" ref="G80:G89" si="21">E80/$E$13</f>
        <v>0.15594399097215025</v>
      </c>
      <c r="H80" s="111">
        <f>G80</f>
        <v>0.15594399097215025</v>
      </c>
      <c r="I80" s="110"/>
      <c r="J80" s="117">
        <v>2.9225164369770011</v>
      </c>
    </row>
    <row r="81" spans="1:10" x14ac:dyDescent="0.2">
      <c r="A81" s="137"/>
      <c r="B81" s="114">
        <v>2</v>
      </c>
      <c r="C81" s="108">
        <v>228.35345943841568</v>
      </c>
      <c r="D81" s="115">
        <v>35101.935902935358</v>
      </c>
      <c r="E81" s="115">
        <v>29475.769631967458</v>
      </c>
      <c r="F81" s="111">
        <f t="shared" ref="F81:F89" si="22">E81/D81</f>
        <v>0.83971920276632328</v>
      </c>
      <c r="G81" s="111">
        <f t="shared" si="21"/>
        <v>0.11961043905419454</v>
      </c>
      <c r="H81" s="111">
        <f>G81+H80</f>
        <v>0.27555443002634478</v>
      </c>
      <c r="I81" s="110"/>
      <c r="J81" s="117">
        <v>4.0699591995327635</v>
      </c>
    </row>
    <row r="82" spans="1:10" x14ac:dyDescent="0.2">
      <c r="A82" s="137"/>
      <c r="B82" s="114">
        <v>3</v>
      </c>
      <c r="C82" s="108">
        <v>319.89808671051696</v>
      </c>
      <c r="D82" s="115">
        <v>33856.129902019093</v>
      </c>
      <c r="E82" s="115">
        <v>26692.253273760463</v>
      </c>
      <c r="F82" s="111">
        <f t="shared" si="22"/>
        <v>0.78840237649751588</v>
      </c>
      <c r="G82" s="111">
        <f t="shared" si="21"/>
        <v>0.10831514064887014</v>
      </c>
      <c r="H82" s="111">
        <f t="shared" ref="H82:H89" si="23">G82+H81</f>
        <v>0.38386957067521493</v>
      </c>
      <c r="I82" s="110"/>
      <c r="J82" s="117">
        <v>4.2133749032167946</v>
      </c>
    </row>
    <row r="83" spans="1:10" x14ac:dyDescent="0.2">
      <c r="A83" s="137"/>
      <c r="B83" s="114">
        <v>4</v>
      </c>
      <c r="C83" s="108">
        <v>412.5608060499452</v>
      </c>
      <c r="D83" s="115">
        <v>40333.104023701177</v>
      </c>
      <c r="E83" s="115">
        <v>31042.369018435511</v>
      </c>
      <c r="F83" s="111">
        <f t="shared" si="22"/>
        <v>0.76964988859260386</v>
      </c>
      <c r="G83" s="111">
        <f t="shared" si="21"/>
        <v>0.12596758062427432</v>
      </c>
      <c r="H83" s="111">
        <f t="shared" si="23"/>
        <v>0.50983715129948926</v>
      </c>
      <c r="I83" s="110"/>
      <c r="J83" s="117">
        <v>3.6547849121942839</v>
      </c>
    </row>
    <row r="84" spans="1:10" x14ac:dyDescent="0.2">
      <c r="A84" s="137"/>
      <c r="B84" s="114">
        <v>5</v>
      </c>
      <c r="C84" s="108">
        <v>522.71653206623205</v>
      </c>
      <c r="D84" s="115">
        <v>45716.202653668166</v>
      </c>
      <c r="E84" s="115">
        <v>28144.599144470885</v>
      </c>
      <c r="F84" s="111">
        <f t="shared" si="22"/>
        <v>0.61563729073662743</v>
      </c>
      <c r="G84" s="111">
        <f t="shared" si="21"/>
        <v>0.11420865011183662</v>
      </c>
      <c r="H84" s="111">
        <f t="shared" si="23"/>
        <v>0.62404580141132593</v>
      </c>
      <c r="I84" s="110"/>
      <c r="J84" s="117">
        <v>3.1845485913279994</v>
      </c>
    </row>
    <row r="85" spans="1:10" x14ac:dyDescent="0.2">
      <c r="A85" s="137"/>
      <c r="B85" s="114">
        <v>6</v>
      </c>
      <c r="C85" s="108">
        <v>696.62562078562792</v>
      </c>
      <c r="D85" s="115">
        <v>35802.975296713252</v>
      </c>
      <c r="E85" s="115">
        <v>23072.884863069128</v>
      </c>
      <c r="F85" s="111">
        <f t="shared" si="22"/>
        <v>0.64444043188743705</v>
      </c>
      <c r="G85" s="111">
        <f t="shared" si="21"/>
        <v>9.3628017967867683E-2</v>
      </c>
      <c r="H85" s="111">
        <f t="shared" si="23"/>
        <v>0.71767381937919361</v>
      </c>
      <c r="I85" s="110"/>
      <c r="J85" s="117">
        <v>3.5864411929745783</v>
      </c>
    </row>
    <row r="86" spans="1:10" x14ac:dyDescent="0.2">
      <c r="A86" s="137"/>
      <c r="B86" s="114">
        <v>7</v>
      </c>
      <c r="C86" s="108">
        <v>898.98741934789916</v>
      </c>
      <c r="D86" s="115">
        <v>48031.99806514816</v>
      </c>
      <c r="E86" s="115">
        <v>24824.875456103844</v>
      </c>
      <c r="F86" s="111">
        <f t="shared" si="22"/>
        <v>0.51684036592507865</v>
      </c>
      <c r="G86" s="111">
        <f t="shared" si="21"/>
        <v>0.10073746300249131</v>
      </c>
      <c r="H86" s="111">
        <f t="shared" si="23"/>
        <v>0.81841128238168492</v>
      </c>
      <c r="I86" s="110"/>
      <c r="J86" s="117">
        <v>3.2543910676058516</v>
      </c>
    </row>
    <row r="87" spans="1:10" x14ac:dyDescent="0.2">
      <c r="A87" s="137"/>
      <c r="B87" s="114">
        <v>8</v>
      </c>
      <c r="C87" s="108">
        <v>1086.8744527630522</v>
      </c>
      <c r="D87" s="115">
        <v>67120.51575101036</v>
      </c>
      <c r="E87" s="115">
        <v>11336.344377343597</v>
      </c>
      <c r="F87" s="111">
        <f t="shared" si="22"/>
        <v>0.16889537052123965</v>
      </c>
      <c r="G87" s="111">
        <f t="shared" si="21"/>
        <v>4.600202624643427E-2</v>
      </c>
      <c r="H87" s="111">
        <f t="shared" si="23"/>
        <v>0.86441330862811916</v>
      </c>
      <c r="I87" s="110"/>
      <c r="J87" s="117">
        <v>2.2764546707152875</v>
      </c>
    </row>
    <row r="88" spans="1:10" x14ac:dyDescent="0.2">
      <c r="A88" s="137"/>
      <c r="B88" s="114">
        <v>9</v>
      </c>
      <c r="C88" s="108">
        <v>1821.588759257743</v>
      </c>
      <c r="D88" s="115">
        <v>54641.038438555617</v>
      </c>
      <c r="E88" s="115">
        <v>16647.715393232171</v>
      </c>
      <c r="F88" s="111">
        <f t="shared" si="22"/>
        <v>0.3046742131731755</v>
      </c>
      <c r="G88" s="111">
        <f t="shared" si="21"/>
        <v>6.7555167254198037E-2</v>
      </c>
      <c r="H88" s="111">
        <f t="shared" si="23"/>
        <v>0.93196847588231724</v>
      </c>
      <c r="I88" s="110"/>
      <c r="J88" s="117">
        <v>2.6640702604683857</v>
      </c>
    </row>
    <row r="89" spans="1:10" ht="16" thickBot="1" x14ac:dyDescent="0.25">
      <c r="A89" s="138"/>
      <c r="B89" s="118">
        <v>10</v>
      </c>
      <c r="C89" s="119">
        <v>0</v>
      </c>
      <c r="D89" s="120">
        <v>64275.311465124476</v>
      </c>
      <c r="E89" s="120">
        <v>9157.1722832983942</v>
      </c>
      <c r="F89" s="121">
        <f t="shared" si="22"/>
        <v>0.14246795658496403</v>
      </c>
      <c r="G89" s="121">
        <f t="shared" si="21"/>
        <v>3.7159111058879347E-2</v>
      </c>
      <c r="H89" s="121">
        <f t="shared" si="23"/>
        <v>0.96912758694119661</v>
      </c>
      <c r="I89" s="125"/>
      <c r="J89" s="123">
        <v>2.3003213650402343</v>
      </c>
    </row>
    <row r="90" spans="1:10" ht="16" thickTop="1" x14ac:dyDescent="0.2">
      <c r="A90" s="139" t="s">
        <v>50</v>
      </c>
      <c r="B90" s="107" t="s">
        <v>32</v>
      </c>
      <c r="C90" s="108">
        <v>0</v>
      </c>
      <c r="D90" s="109">
        <v>1916418.4218680987</v>
      </c>
      <c r="E90" s="109">
        <v>1182413.6660933814</v>
      </c>
      <c r="F90" s="110">
        <f>E90/D90</f>
        <v>0.61699139008525106</v>
      </c>
      <c r="G90" s="111">
        <f>E90/$E$13</f>
        <v>4.7981450361087301</v>
      </c>
      <c r="H90" s="110"/>
      <c r="I90" s="110"/>
      <c r="J90" s="112">
        <v>3.4497628690841622</v>
      </c>
    </row>
    <row r="91" spans="1:10" x14ac:dyDescent="0.2">
      <c r="A91" s="137"/>
      <c r="B91" s="114">
        <v>1</v>
      </c>
      <c r="C91" s="108">
        <v>26.281353134449159</v>
      </c>
      <c r="D91" s="115">
        <v>203444.92285465973</v>
      </c>
      <c r="E91" s="115">
        <v>166792.97565496661</v>
      </c>
      <c r="F91" s="111">
        <f>E91/D91</f>
        <v>0.81984339208171275</v>
      </c>
      <c r="G91" s="111">
        <f t="shared" ref="G91:G100" si="24">E91/$E$13</f>
        <v>0.67683325315480469</v>
      </c>
      <c r="H91" s="111">
        <f>G91</f>
        <v>0.67683325315480469</v>
      </c>
      <c r="I91" s="110"/>
      <c r="J91" s="117">
        <v>3.2480315550319574</v>
      </c>
    </row>
    <row r="92" spans="1:10" x14ac:dyDescent="0.2">
      <c r="A92" s="137"/>
      <c r="B92" s="114">
        <v>2</v>
      </c>
      <c r="C92" s="108">
        <v>83.298932277109799</v>
      </c>
      <c r="D92" s="115">
        <v>166262.21629914996</v>
      </c>
      <c r="E92" s="115">
        <v>152310.33110912342</v>
      </c>
      <c r="F92" s="111">
        <f t="shared" ref="F92:F100" si="25">E92/D92</f>
        <v>0.91608505227114623</v>
      </c>
      <c r="G92" s="111">
        <f t="shared" si="24"/>
        <v>0.61806377929803291</v>
      </c>
      <c r="H92" s="111">
        <f>G92+H91</f>
        <v>1.2948970324528375</v>
      </c>
      <c r="I92" s="110"/>
      <c r="J92" s="117">
        <v>3.9842037218917437</v>
      </c>
    </row>
    <row r="93" spans="1:10" x14ac:dyDescent="0.2">
      <c r="A93" s="137"/>
      <c r="B93" s="114">
        <v>3</v>
      </c>
      <c r="C93" s="108">
        <v>175.70889962182028</v>
      </c>
      <c r="D93" s="115">
        <v>162161.02486104635</v>
      </c>
      <c r="E93" s="115">
        <v>141867.2097255408</v>
      </c>
      <c r="F93" s="111">
        <f t="shared" si="25"/>
        <v>0.8748539289703241</v>
      </c>
      <c r="G93" s="111">
        <f t="shared" si="24"/>
        <v>0.5756863842585539</v>
      </c>
      <c r="H93" s="111">
        <f t="shared" ref="H93:H100" si="26">G93+H92</f>
        <v>1.8705834167113915</v>
      </c>
      <c r="I93" s="110"/>
      <c r="J93" s="117">
        <v>4.0674974536863111</v>
      </c>
    </row>
    <row r="94" spans="1:10" x14ac:dyDescent="0.2">
      <c r="A94" s="137"/>
      <c r="B94" s="114">
        <v>4</v>
      </c>
      <c r="C94" s="108">
        <v>261.02204220109871</v>
      </c>
      <c r="D94" s="115">
        <v>137005.6890510653</v>
      </c>
      <c r="E94" s="115">
        <v>110601.93498164964</v>
      </c>
      <c r="F94" s="111">
        <f t="shared" si="25"/>
        <v>0.80727987098715037</v>
      </c>
      <c r="G94" s="111">
        <f t="shared" si="24"/>
        <v>0.44881426909549255</v>
      </c>
      <c r="H94" s="111">
        <f t="shared" si="26"/>
        <v>2.3193976858068841</v>
      </c>
      <c r="I94" s="110"/>
      <c r="J94" s="117">
        <v>4.4598502766481705</v>
      </c>
    </row>
    <row r="95" spans="1:10" x14ac:dyDescent="0.2">
      <c r="A95" s="137"/>
      <c r="B95" s="114">
        <v>5</v>
      </c>
      <c r="C95" s="108">
        <v>347.85203898112411</v>
      </c>
      <c r="D95" s="115">
        <v>166733.68572049335</v>
      </c>
      <c r="E95" s="115">
        <v>130332.94939761891</v>
      </c>
      <c r="F95" s="111">
        <f t="shared" si="25"/>
        <v>0.78168337030649349</v>
      </c>
      <c r="G95" s="111">
        <f t="shared" si="24"/>
        <v>0.52888123008568799</v>
      </c>
      <c r="H95" s="111">
        <f t="shared" si="26"/>
        <v>2.8482789158925721</v>
      </c>
      <c r="I95" s="110"/>
      <c r="J95" s="117">
        <v>4.0897669585605732</v>
      </c>
    </row>
    <row r="96" spans="1:10" x14ac:dyDescent="0.2">
      <c r="A96" s="137"/>
      <c r="B96" s="114">
        <v>6</v>
      </c>
      <c r="C96" s="108">
        <v>432.84031310468367</v>
      </c>
      <c r="D96" s="115">
        <v>181177.81725343043</v>
      </c>
      <c r="E96" s="115">
        <v>125215.24205257048</v>
      </c>
      <c r="F96" s="111">
        <f t="shared" si="25"/>
        <v>0.69111795224588757</v>
      </c>
      <c r="G96" s="111">
        <f t="shared" si="24"/>
        <v>0.5081139615754795</v>
      </c>
      <c r="H96" s="111">
        <f t="shared" si="26"/>
        <v>3.3563928774680516</v>
      </c>
      <c r="I96" s="110"/>
      <c r="J96" s="117">
        <v>3.6884956663899038</v>
      </c>
    </row>
    <row r="97" spans="1:10" x14ac:dyDescent="0.2">
      <c r="A97" s="137"/>
      <c r="B97" s="114">
        <v>7</v>
      </c>
      <c r="C97" s="108">
        <v>549.95537007392318</v>
      </c>
      <c r="D97" s="115">
        <v>201850.24008123181</v>
      </c>
      <c r="E97" s="115">
        <v>126550.15794025683</v>
      </c>
      <c r="F97" s="111">
        <f t="shared" si="25"/>
        <v>0.62695074273544826</v>
      </c>
      <c r="G97" s="111">
        <f t="shared" si="24"/>
        <v>0.5135309490679254</v>
      </c>
      <c r="H97" s="111">
        <f t="shared" si="26"/>
        <v>3.869923826535977</v>
      </c>
      <c r="I97" s="110"/>
      <c r="J97" s="117">
        <v>3.2611155099850095</v>
      </c>
    </row>
    <row r="98" spans="1:10" x14ac:dyDescent="0.2">
      <c r="A98" s="137"/>
      <c r="B98" s="114">
        <v>8</v>
      </c>
      <c r="C98" s="108">
        <v>763.50331820889994</v>
      </c>
      <c r="D98" s="115">
        <v>199554.92904463038</v>
      </c>
      <c r="E98" s="115">
        <v>107741.02306259082</v>
      </c>
      <c r="F98" s="111">
        <f t="shared" si="25"/>
        <v>0.53990659904218441</v>
      </c>
      <c r="G98" s="111">
        <f t="shared" si="24"/>
        <v>0.43720490537041845</v>
      </c>
      <c r="H98" s="111">
        <f t="shared" si="26"/>
        <v>4.3071287319063956</v>
      </c>
      <c r="I98" s="110"/>
      <c r="J98" s="117">
        <v>3.3601872017095649</v>
      </c>
    </row>
    <row r="99" spans="1:10" x14ac:dyDescent="0.2">
      <c r="A99" s="137"/>
      <c r="B99" s="114">
        <v>9</v>
      </c>
      <c r="C99" s="108">
        <v>1107.8638139435539</v>
      </c>
      <c r="D99" s="115">
        <v>251636.51114958338</v>
      </c>
      <c r="E99" s="115">
        <v>75528.066927955806</v>
      </c>
      <c r="F99" s="111">
        <f t="shared" si="25"/>
        <v>0.30014748886364401</v>
      </c>
      <c r="G99" s="111">
        <f t="shared" si="24"/>
        <v>0.3064871709531129</v>
      </c>
      <c r="H99" s="111">
        <f t="shared" si="26"/>
        <v>4.6136159028595083</v>
      </c>
      <c r="I99" s="110"/>
      <c r="J99" s="117">
        <v>2.6580391495692415</v>
      </c>
    </row>
    <row r="100" spans="1:10" ht="16" thickBot="1" x14ac:dyDescent="0.25">
      <c r="A100" s="138"/>
      <c r="B100" s="118">
        <v>10</v>
      </c>
      <c r="C100" s="119">
        <v>0</v>
      </c>
      <c r="D100" s="120">
        <v>246591.3855528092</v>
      </c>
      <c r="E100" s="120">
        <v>45473.775241108538</v>
      </c>
      <c r="F100" s="121">
        <f t="shared" si="25"/>
        <v>0.1844094234645112</v>
      </c>
      <c r="G100" s="121">
        <f t="shared" si="24"/>
        <v>0.18452913324922399</v>
      </c>
      <c r="H100" s="121">
        <f t="shared" si="26"/>
        <v>4.7981450361087319</v>
      </c>
      <c r="I100" s="125"/>
      <c r="J100" s="123">
        <v>2.7151092402224277</v>
      </c>
    </row>
    <row r="101" spans="1:10" ht="16" thickTop="1" x14ac:dyDescent="0.2">
      <c r="A101" s="139" t="s">
        <v>51</v>
      </c>
      <c r="B101" s="107" t="s">
        <v>32</v>
      </c>
      <c r="C101" s="108">
        <v>0</v>
      </c>
      <c r="D101" s="109">
        <v>929590.10572492983</v>
      </c>
      <c r="E101" s="109">
        <v>520890.05902722728</v>
      </c>
      <c r="F101" s="110">
        <f>E101/D101</f>
        <v>0.56034380725364685</v>
      </c>
      <c r="G101" s="111">
        <f>E101/$E$13</f>
        <v>2.1137323787346101</v>
      </c>
      <c r="H101" s="110"/>
      <c r="I101" s="110"/>
      <c r="J101" s="112">
        <v>3.2200876737626047</v>
      </c>
    </row>
    <row r="102" spans="1:10" x14ac:dyDescent="0.2">
      <c r="A102" s="137"/>
      <c r="B102" s="114">
        <v>1</v>
      </c>
      <c r="C102" s="108">
        <v>0</v>
      </c>
      <c r="D102" s="115">
        <v>96896.380312507026</v>
      </c>
      <c r="E102" s="115">
        <v>81292.841461849399</v>
      </c>
      <c r="F102" s="111">
        <f>E102/D102</f>
        <v>0.83896675190204628</v>
      </c>
      <c r="G102" s="111">
        <f t="shared" ref="G102:G111" si="27">E102/$E$13</f>
        <v>0.3298801890712772</v>
      </c>
      <c r="H102" s="111">
        <f>G102</f>
        <v>0.3298801890712772</v>
      </c>
      <c r="I102" s="110"/>
      <c r="J102" s="117">
        <v>3.3334198266202781</v>
      </c>
    </row>
    <row r="103" spans="1:10" x14ac:dyDescent="0.2">
      <c r="A103" s="137"/>
      <c r="B103" s="114">
        <v>2</v>
      </c>
      <c r="C103" s="108">
        <v>83.08937865492652</v>
      </c>
      <c r="D103" s="115">
        <v>74505.5259460979</v>
      </c>
      <c r="E103" s="115">
        <v>68723.76202029844</v>
      </c>
      <c r="F103" s="111">
        <f t="shared" ref="F103:F111" si="28">E103/D103</f>
        <v>0.92239818654548711</v>
      </c>
      <c r="G103" s="111">
        <f t="shared" si="27"/>
        <v>0.27887581736929185</v>
      </c>
      <c r="H103" s="111">
        <f>G103+H102</f>
        <v>0.60875600644056904</v>
      </c>
      <c r="I103" s="110"/>
      <c r="J103" s="117">
        <v>3.7077498436804843</v>
      </c>
    </row>
    <row r="104" spans="1:10" x14ac:dyDescent="0.2">
      <c r="A104" s="137"/>
      <c r="B104" s="114">
        <v>3</v>
      </c>
      <c r="C104" s="108">
        <v>207.74373421437576</v>
      </c>
      <c r="D104" s="115">
        <v>78458.502781955773</v>
      </c>
      <c r="E104" s="115">
        <v>67358.741165004569</v>
      </c>
      <c r="F104" s="111">
        <f t="shared" si="28"/>
        <v>0.85852697638395448</v>
      </c>
      <c r="G104" s="111">
        <f t="shared" si="27"/>
        <v>0.27333666620009694</v>
      </c>
      <c r="H104" s="111">
        <f t="shared" ref="H104:H111" si="29">G104+H103</f>
        <v>0.88209267264066593</v>
      </c>
      <c r="I104" s="110"/>
      <c r="J104" s="117">
        <v>3.8473532248126312</v>
      </c>
    </row>
    <row r="105" spans="1:10" x14ac:dyDescent="0.2">
      <c r="A105" s="137"/>
      <c r="B105" s="114">
        <v>4</v>
      </c>
      <c r="C105" s="108">
        <v>299.85786058292308</v>
      </c>
      <c r="D105" s="115">
        <v>65157.819753922617</v>
      </c>
      <c r="E105" s="115">
        <v>56150.319168266244</v>
      </c>
      <c r="F105" s="111">
        <f t="shared" si="28"/>
        <v>0.86175871722420383</v>
      </c>
      <c r="G105" s="111">
        <f t="shared" si="27"/>
        <v>0.22785373927829777</v>
      </c>
      <c r="H105" s="111">
        <f t="shared" si="29"/>
        <v>1.1099464119189637</v>
      </c>
      <c r="I105" s="110"/>
      <c r="J105" s="117">
        <v>4.2065097084207252</v>
      </c>
    </row>
    <row r="106" spans="1:10" x14ac:dyDescent="0.2">
      <c r="A106" s="137"/>
      <c r="B106" s="114">
        <v>5</v>
      </c>
      <c r="C106" s="108">
        <v>409.64452570241707</v>
      </c>
      <c r="D106" s="115">
        <v>87532.94300939294</v>
      </c>
      <c r="E106" s="115">
        <v>64994.804209516762</v>
      </c>
      <c r="F106" s="111">
        <f t="shared" si="28"/>
        <v>0.74251821057293066</v>
      </c>
      <c r="G106" s="111">
        <f t="shared" si="27"/>
        <v>0.26374398920903785</v>
      </c>
      <c r="H106" s="111">
        <f t="shared" si="29"/>
        <v>1.3736904011280016</v>
      </c>
      <c r="I106" s="110"/>
      <c r="J106" s="117">
        <v>3.6001880529923334</v>
      </c>
    </row>
    <row r="107" spans="1:10" x14ac:dyDescent="0.2">
      <c r="A107" s="137"/>
      <c r="B107" s="114">
        <v>6</v>
      </c>
      <c r="C107" s="108">
        <v>522.48752013101353</v>
      </c>
      <c r="D107" s="115">
        <v>47232.326898088926</v>
      </c>
      <c r="E107" s="115">
        <v>33184.797170062862</v>
      </c>
      <c r="F107" s="111">
        <f t="shared" si="28"/>
        <v>0.70258654081693273</v>
      </c>
      <c r="G107" s="111">
        <f t="shared" si="27"/>
        <v>0.13466139167850019</v>
      </c>
      <c r="H107" s="111">
        <f t="shared" si="29"/>
        <v>1.5083517928065018</v>
      </c>
      <c r="I107" s="110"/>
      <c r="J107" s="117">
        <v>3.9912320996574215</v>
      </c>
    </row>
    <row r="108" spans="1:10" x14ac:dyDescent="0.2">
      <c r="A108" s="137"/>
      <c r="B108" s="114">
        <v>7</v>
      </c>
      <c r="C108" s="108">
        <v>698.13234434015669</v>
      </c>
      <c r="D108" s="115">
        <v>130092.96431709747</v>
      </c>
      <c r="E108" s="115">
        <v>66707.557822954303</v>
      </c>
      <c r="F108" s="111">
        <f t="shared" si="28"/>
        <v>0.51276837431697497</v>
      </c>
      <c r="G108" s="111">
        <f t="shared" si="27"/>
        <v>0.27069421355441819</v>
      </c>
      <c r="H108" s="111">
        <f t="shared" si="29"/>
        <v>1.7790460063609199</v>
      </c>
      <c r="I108" s="110"/>
      <c r="J108" s="117">
        <v>3.102319098182678</v>
      </c>
    </row>
    <row r="109" spans="1:10" x14ac:dyDescent="0.2">
      <c r="A109" s="137"/>
      <c r="B109" s="114">
        <v>8</v>
      </c>
      <c r="C109" s="108">
        <v>999.49915918827048</v>
      </c>
      <c r="D109" s="115">
        <v>81990.938518669427</v>
      </c>
      <c r="E109" s="115">
        <v>37985.860918722421</v>
      </c>
      <c r="F109" s="111">
        <f t="shared" si="28"/>
        <v>0.46329340296638999</v>
      </c>
      <c r="G109" s="111">
        <f t="shared" si="27"/>
        <v>0.15414374447452509</v>
      </c>
      <c r="H109" s="111">
        <f t="shared" si="29"/>
        <v>1.933189750835445</v>
      </c>
      <c r="I109" s="110"/>
      <c r="J109" s="117">
        <v>3.4142448059927144</v>
      </c>
    </row>
    <row r="110" spans="1:10" x14ac:dyDescent="0.2">
      <c r="A110" s="137"/>
      <c r="B110" s="114">
        <v>9</v>
      </c>
      <c r="C110" s="108">
        <v>1437.110989214091</v>
      </c>
      <c r="D110" s="115">
        <v>145299.24923135713</v>
      </c>
      <c r="E110" s="115">
        <v>29182.324307114402</v>
      </c>
      <c r="F110" s="111">
        <f t="shared" si="28"/>
        <v>0.20084291186286835</v>
      </c>
      <c r="G110" s="111">
        <f t="shared" si="27"/>
        <v>0.1184196601675931</v>
      </c>
      <c r="H110" s="111">
        <f t="shared" si="29"/>
        <v>2.0516094110030383</v>
      </c>
      <c r="I110" s="110"/>
      <c r="J110" s="117">
        <v>2.2568508613314346</v>
      </c>
    </row>
    <row r="111" spans="1:10" ht="16" thickBot="1" x14ac:dyDescent="0.25">
      <c r="A111" s="138"/>
      <c r="B111" s="118">
        <v>10</v>
      </c>
      <c r="C111" s="119">
        <v>0</v>
      </c>
      <c r="D111" s="120">
        <v>122423.45495584076</v>
      </c>
      <c r="E111" s="120">
        <v>15309.050783437879</v>
      </c>
      <c r="F111" s="121">
        <f t="shared" si="28"/>
        <v>0.12504998154936889</v>
      </c>
      <c r="G111" s="121">
        <f t="shared" si="27"/>
        <v>6.212296773157204E-2</v>
      </c>
      <c r="H111" s="121">
        <f t="shared" si="29"/>
        <v>2.1137323787346105</v>
      </c>
      <c r="I111" s="125"/>
      <c r="J111" s="123">
        <v>2.4756441016999871</v>
      </c>
    </row>
    <row r="112" spans="1:10" ht="16" thickTop="1" x14ac:dyDescent="0.2">
      <c r="A112" s="139" t="s">
        <v>52</v>
      </c>
      <c r="B112" s="107" t="s">
        <v>32</v>
      </c>
      <c r="C112" s="108">
        <v>0</v>
      </c>
      <c r="D112" s="109">
        <v>2796544.4533403441</v>
      </c>
      <c r="E112" s="109">
        <v>1527319.8974681466</v>
      </c>
      <c r="F112" s="110">
        <f>E112/D112</f>
        <v>0.54614540299684244</v>
      </c>
      <c r="G112" s="111">
        <f>E112/$E$13</f>
        <v>6.1977483809021949</v>
      </c>
      <c r="H112" s="110"/>
      <c r="I112" s="110"/>
      <c r="J112" s="112">
        <v>3.1005121276271939</v>
      </c>
    </row>
    <row r="113" spans="1:10" x14ac:dyDescent="0.2">
      <c r="A113" s="137"/>
      <c r="B113" s="114">
        <v>1</v>
      </c>
      <c r="C113" s="108">
        <v>0</v>
      </c>
      <c r="D113" s="115">
        <v>313492.69881065952</v>
      </c>
      <c r="E113" s="115">
        <v>260846.16557997113</v>
      </c>
      <c r="F113" s="111">
        <f>E113/D113</f>
        <v>0.83206456344782254</v>
      </c>
      <c r="G113" s="111">
        <f t="shared" ref="G113:G122" si="30">E113/$E$13</f>
        <v>1.0584939691205251</v>
      </c>
      <c r="H113" s="111">
        <f>G113</f>
        <v>1.0584939691205251</v>
      </c>
      <c r="I113" s="110"/>
      <c r="J113" s="117">
        <v>2.8721181011127372</v>
      </c>
    </row>
    <row r="114" spans="1:10" x14ac:dyDescent="0.2">
      <c r="A114" s="137"/>
      <c r="B114" s="114">
        <v>2</v>
      </c>
      <c r="C114" s="108">
        <v>79.858101297310967</v>
      </c>
      <c r="D114" s="115">
        <v>232215.88849190852</v>
      </c>
      <c r="E114" s="115">
        <v>215409.0063040239</v>
      </c>
      <c r="F114" s="111">
        <f t="shared" ref="F114:F122" si="31">E114/D114</f>
        <v>0.92762389215899732</v>
      </c>
      <c r="G114" s="111">
        <f t="shared" si="30"/>
        <v>0.8741134206826231</v>
      </c>
      <c r="H114" s="111">
        <f>G114+H113</f>
        <v>1.9326073898031482</v>
      </c>
      <c r="I114" s="110"/>
      <c r="J114" s="117">
        <v>3.5945865645969883</v>
      </c>
    </row>
    <row r="115" spans="1:10" x14ac:dyDescent="0.2">
      <c r="A115" s="137"/>
      <c r="B115" s="114">
        <v>3</v>
      </c>
      <c r="C115" s="108">
        <v>201.10097363241704</v>
      </c>
      <c r="D115" s="115">
        <v>235659.3726651285</v>
      </c>
      <c r="E115" s="115">
        <v>212357.63144387619</v>
      </c>
      <c r="F115" s="111">
        <f t="shared" si="31"/>
        <v>0.90112109288195363</v>
      </c>
      <c r="G115" s="111">
        <f t="shared" si="30"/>
        <v>0.86173117277872546</v>
      </c>
      <c r="H115" s="111">
        <f t="shared" ref="H115:H122" si="32">G115+H114</f>
        <v>2.7943385625818737</v>
      </c>
      <c r="I115" s="110"/>
      <c r="J115" s="117">
        <v>3.7465101584166507</v>
      </c>
    </row>
    <row r="116" spans="1:10" x14ac:dyDescent="0.2">
      <c r="A116" s="137"/>
      <c r="B116" s="114">
        <v>4</v>
      </c>
      <c r="C116" s="108">
        <v>297.1433829927625</v>
      </c>
      <c r="D116" s="115">
        <v>203240.52662473937</v>
      </c>
      <c r="E116" s="115">
        <v>162838.48816902668</v>
      </c>
      <c r="F116" s="111">
        <f t="shared" si="31"/>
        <v>0.80121071753415363</v>
      </c>
      <c r="G116" s="111">
        <f t="shared" si="30"/>
        <v>0.66078624266675257</v>
      </c>
      <c r="H116" s="111">
        <f t="shared" si="32"/>
        <v>3.4551248052486265</v>
      </c>
      <c r="I116" s="110"/>
      <c r="J116" s="117">
        <v>4.1978833902632608</v>
      </c>
    </row>
    <row r="117" spans="1:10" x14ac:dyDescent="0.2">
      <c r="A117" s="137"/>
      <c r="B117" s="114">
        <v>5</v>
      </c>
      <c r="C117" s="108">
        <v>396.42046826448916</v>
      </c>
      <c r="D117" s="115">
        <v>254912.04886621918</v>
      </c>
      <c r="E117" s="115">
        <v>174149.59976066175</v>
      </c>
      <c r="F117" s="111">
        <f t="shared" si="31"/>
        <v>0.68317523842137995</v>
      </c>
      <c r="G117" s="111">
        <f t="shared" si="30"/>
        <v>0.70668587618129741</v>
      </c>
      <c r="H117" s="111">
        <f t="shared" si="32"/>
        <v>4.1618106814299241</v>
      </c>
      <c r="I117" s="110"/>
      <c r="J117" s="117">
        <v>3.4115989489181948</v>
      </c>
    </row>
    <row r="118" spans="1:10" x14ac:dyDescent="0.2">
      <c r="A118" s="137"/>
      <c r="B118" s="114">
        <v>6</v>
      </c>
      <c r="C118" s="108">
        <v>522.39842877555839</v>
      </c>
      <c r="D118" s="115">
        <v>203400.47294044308</v>
      </c>
      <c r="E118" s="115">
        <v>126266.67447450022</v>
      </c>
      <c r="F118" s="111">
        <f t="shared" si="31"/>
        <v>0.62077866707552787</v>
      </c>
      <c r="G118" s="111">
        <f t="shared" si="30"/>
        <v>0.51238059465047947</v>
      </c>
      <c r="H118" s="111">
        <f t="shared" si="32"/>
        <v>4.6741912760804034</v>
      </c>
      <c r="I118" s="110"/>
      <c r="J118" s="117">
        <v>3.6554615019821295</v>
      </c>
    </row>
    <row r="119" spans="1:10" x14ac:dyDescent="0.2">
      <c r="A119" s="137"/>
      <c r="B119" s="114">
        <v>7</v>
      </c>
      <c r="C119" s="108">
        <v>694.20843854597069</v>
      </c>
      <c r="D119" s="115">
        <v>309368.14689185598</v>
      </c>
      <c r="E119" s="115">
        <v>161254.98711560867</v>
      </c>
      <c r="F119" s="111">
        <f t="shared" si="31"/>
        <v>0.52123978740441446</v>
      </c>
      <c r="G119" s="111">
        <f t="shared" si="30"/>
        <v>0.65436051541324958</v>
      </c>
      <c r="H119" s="111">
        <f t="shared" si="32"/>
        <v>5.3285517914936529</v>
      </c>
      <c r="I119" s="110"/>
      <c r="J119" s="117">
        <v>3.0002200371281758</v>
      </c>
    </row>
    <row r="120" spans="1:10" x14ac:dyDescent="0.2">
      <c r="A120" s="137"/>
      <c r="B120" s="114">
        <v>8</v>
      </c>
      <c r="C120" s="108">
        <v>1008.7861545585278</v>
      </c>
      <c r="D120" s="115">
        <v>300612.94654331921</v>
      </c>
      <c r="E120" s="115">
        <v>113075.6040005008</v>
      </c>
      <c r="F120" s="111">
        <f t="shared" si="31"/>
        <v>0.37615014689397708</v>
      </c>
      <c r="G120" s="111">
        <f t="shared" si="30"/>
        <v>0.45885223048255191</v>
      </c>
      <c r="H120" s="111">
        <f t="shared" si="32"/>
        <v>5.7874040219762044</v>
      </c>
      <c r="I120" s="110"/>
      <c r="J120" s="117">
        <v>3.0065841181160948</v>
      </c>
    </row>
    <row r="121" spans="1:10" x14ac:dyDescent="0.2">
      <c r="A121" s="137"/>
      <c r="B121" s="114">
        <v>9</v>
      </c>
      <c r="C121" s="108">
        <v>1434.3013222171394</v>
      </c>
      <c r="D121" s="115">
        <v>397525.37775549956</v>
      </c>
      <c r="E121" s="115">
        <v>58276.231808949407</v>
      </c>
      <c r="F121" s="111">
        <f t="shared" si="31"/>
        <v>0.14659751319019579</v>
      </c>
      <c r="G121" s="111">
        <f t="shared" si="30"/>
        <v>0.23648053164090327</v>
      </c>
      <c r="H121" s="111">
        <f t="shared" si="32"/>
        <v>6.0238845536171075</v>
      </c>
      <c r="I121" s="110"/>
      <c r="J121" s="117">
        <v>2.2150057281368745</v>
      </c>
    </row>
    <row r="122" spans="1:10" ht="16" thickBot="1" x14ac:dyDescent="0.25">
      <c r="A122" s="138"/>
      <c r="B122" s="118">
        <v>10</v>
      </c>
      <c r="C122" s="119">
        <v>0</v>
      </c>
      <c r="D122" s="120">
        <v>346116.97375057009</v>
      </c>
      <c r="E122" s="120">
        <v>42845.508811026717</v>
      </c>
      <c r="F122" s="121">
        <f t="shared" si="31"/>
        <v>0.12378910039212183</v>
      </c>
      <c r="G122" s="121">
        <f t="shared" si="30"/>
        <v>0.17386382728508237</v>
      </c>
      <c r="H122" s="121">
        <f t="shared" si="32"/>
        <v>6.1977483809021896</v>
      </c>
      <c r="I122" s="125"/>
      <c r="J122" s="123">
        <v>2.5246946495638274</v>
      </c>
    </row>
    <row r="123" spans="1:10" ht="16" thickTop="1" x14ac:dyDescent="0.2">
      <c r="A123" s="136" t="s">
        <v>53</v>
      </c>
      <c r="B123" s="107" t="s">
        <v>32</v>
      </c>
      <c r="C123" s="108">
        <v>0</v>
      </c>
      <c r="D123" s="109">
        <v>1083004.3187917084</v>
      </c>
      <c r="E123" s="109">
        <v>576092.53568532469</v>
      </c>
      <c r="F123" s="110">
        <f>E123/D123</f>
        <v>0.53193927825519882</v>
      </c>
      <c r="G123" s="111">
        <f>E123/$E$13</f>
        <v>2.3377398449482492</v>
      </c>
      <c r="H123" s="110"/>
      <c r="I123" s="110"/>
      <c r="J123" s="112">
        <v>3.1485018167228649</v>
      </c>
    </row>
    <row r="124" spans="1:10" x14ac:dyDescent="0.2">
      <c r="A124" s="137"/>
      <c r="B124" s="114">
        <v>1</v>
      </c>
      <c r="C124" s="108">
        <v>0</v>
      </c>
      <c r="D124" s="115">
        <v>119996.59028473604</v>
      </c>
      <c r="E124" s="115">
        <v>102263.92101866065</v>
      </c>
      <c r="F124" s="111">
        <f>E124/D124</f>
        <v>0.85222355715276488</v>
      </c>
      <c r="G124" s="111">
        <f t="shared" ref="G124:G133" si="33">E124/$E$13</f>
        <v>0.41497924041242479</v>
      </c>
      <c r="H124" s="111">
        <f>G124</f>
        <v>0.41497924041242479</v>
      </c>
      <c r="I124" s="110"/>
      <c r="J124" s="117">
        <v>3.00016284973715</v>
      </c>
    </row>
    <row r="125" spans="1:10" x14ac:dyDescent="0.2">
      <c r="A125" s="137"/>
      <c r="B125" s="114">
        <v>2</v>
      </c>
      <c r="C125" s="108">
        <v>141.24915383369699</v>
      </c>
      <c r="D125" s="115">
        <v>88513.793801691558</v>
      </c>
      <c r="E125" s="115">
        <v>79022.505297280281</v>
      </c>
      <c r="F125" s="111">
        <f t="shared" ref="F125:F133" si="34">E125/D125</f>
        <v>0.89277051522979811</v>
      </c>
      <c r="G125" s="111">
        <f t="shared" si="33"/>
        <v>0.32066733699530575</v>
      </c>
      <c r="H125" s="111">
        <f>G125+H124</f>
        <v>0.73564657740773054</v>
      </c>
      <c r="I125" s="110"/>
      <c r="J125" s="117">
        <v>3.7113154469412977</v>
      </c>
    </row>
    <row r="126" spans="1:10" x14ac:dyDescent="0.2">
      <c r="A126" s="137"/>
      <c r="B126" s="114">
        <v>3</v>
      </c>
      <c r="C126" s="108">
        <v>260.12498119431245</v>
      </c>
      <c r="D126" s="115">
        <v>82923.818707449609</v>
      </c>
      <c r="E126" s="115">
        <v>67451.147189519805</v>
      </c>
      <c r="F126" s="111">
        <f t="shared" si="34"/>
        <v>0.81341101074328859</v>
      </c>
      <c r="G126" s="111">
        <f t="shared" si="33"/>
        <v>0.27371164284367655</v>
      </c>
      <c r="H126" s="111">
        <f t="shared" ref="H126:H133" si="35">G126+H125</f>
        <v>1.0093582202514071</v>
      </c>
      <c r="I126" s="110"/>
      <c r="J126" s="117">
        <v>4.0604059816576985</v>
      </c>
    </row>
    <row r="127" spans="1:10" x14ac:dyDescent="0.2">
      <c r="A127" s="137"/>
      <c r="B127" s="114">
        <v>4</v>
      </c>
      <c r="C127" s="108">
        <v>345.81343519272815</v>
      </c>
      <c r="D127" s="115">
        <v>63825.52666720737</v>
      </c>
      <c r="E127" s="115">
        <v>48105.390158096125</v>
      </c>
      <c r="F127" s="111">
        <f t="shared" si="34"/>
        <v>0.75370142120287398</v>
      </c>
      <c r="G127" s="111">
        <f t="shared" si="33"/>
        <v>0.19520802711943105</v>
      </c>
      <c r="H127" s="111">
        <f t="shared" si="35"/>
        <v>1.2045662473708381</v>
      </c>
      <c r="I127" s="110"/>
      <c r="J127" s="117">
        <v>4.1084950892778345</v>
      </c>
    </row>
    <row r="128" spans="1:10" x14ac:dyDescent="0.2">
      <c r="A128" s="137"/>
      <c r="B128" s="114">
        <v>5</v>
      </c>
      <c r="C128" s="108">
        <v>463.77322202008833</v>
      </c>
      <c r="D128" s="115">
        <v>115152.47587170938</v>
      </c>
      <c r="E128" s="115">
        <v>88723.438653166158</v>
      </c>
      <c r="F128" s="111">
        <f t="shared" si="34"/>
        <v>0.7704865916388316</v>
      </c>
      <c r="G128" s="111">
        <f t="shared" si="33"/>
        <v>0.36003298927244154</v>
      </c>
      <c r="H128" s="111">
        <f t="shared" si="35"/>
        <v>1.5645992366432795</v>
      </c>
      <c r="I128" s="110"/>
      <c r="J128" s="117">
        <v>3.6497409215689727</v>
      </c>
    </row>
    <row r="129" spans="1:10" x14ac:dyDescent="0.2">
      <c r="A129" s="137"/>
      <c r="B129" s="114">
        <v>6</v>
      </c>
      <c r="C129" s="108">
        <v>598.47224806015663</v>
      </c>
      <c r="D129" s="115">
        <v>112032.84346105477</v>
      </c>
      <c r="E129" s="115">
        <v>69329.56868766564</v>
      </c>
      <c r="F129" s="111">
        <f t="shared" si="34"/>
        <v>0.61883253647637904</v>
      </c>
      <c r="G129" s="111">
        <f t="shared" si="33"/>
        <v>0.28133413490842618</v>
      </c>
      <c r="H129" s="111">
        <f t="shared" si="35"/>
        <v>1.8459333715517057</v>
      </c>
      <c r="I129" s="110"/>
      <c r="J129" s="117">
        <v>3.0029574718103462</v>
      </c>
    </row>
    <row r="130" spans="1:10" x14ac:dyDescent="0.2">
      <c r="A130" s="137"/>
      <c r="B130" s="114">
        <v>7</v>
      </c>
      <c r="C130" s="108">
        <v>798.44561843307042</v>
      </c>
      <c r="D130" s="115">
        <v>107065.20170240296</v>
      </c>
      <c r="E130" s="115">
        <v>48488.327419831308</v>
      </c>
      <c r="F130" s="111">
        <f t="shared" si="34"/>
        <v>0.45288596713812607</v>
      </c>
      <c r="G130" s="111">
        <f t="shared" si="33"/>
        <v>0.19676195750286984</v>
      </c>
      <c r="H130" s="111">
        <f t="shared" si="35"/>
        <v>2.0426953290545757</v>
      </c>
      <c r="I130" s="110"/>
      <c r="J130" s="117">
        <v>3.1492381810460635</v>
      </c>
    </row>
    <row r="131" spans="1:10" x14ac:dyDescent="0.2">
      <c r="A131" s="137"/>
      <c r="B131" s="114">
        <v>8</v>
      </c>
      <c r="C131" s="108">
        <v>1044.9420706729795</v>
      </c>
      <c r="D131" s="115">
        <v>80105.888514912411</v>
      </c>
      <c r="E131" s="115">
        <v>33119.156286674843</v>
      </c>
      <c r="F131" s="111">
        <f t="shared" si="34"/>
        <v>0.41344221880154819</v>
      </c>
      <c r="G131" s="111">
        <f t="shared" si="33"/>
        <v>0.13439502594895428</v>
      </c>
      <c r="H131" s="111">
        <f t="shared" si="35"/>
        <v>2.1770903550035299</v>
      </c>
      <c r="I131" s="110"/>
      <c r="J131" s="117">
        <v>3.0714647979514593</v>
      </c>
    </row>
    <row r="132" spans="1:10" x14ac:dyDescent="0.2">
      <c r="A132" s="137"/>
      <c r="B132" s="114">
        <v>9</v>
      </c>
      <c r="C132" s="108">
        <v>1796.7490021264564</v>
      </c>
      <c r="D132" s="115">
        <v>183374.34150076142</v>
      </c>
      <c r="E132" s="115">
        <v>28788.908428963332</v>
      </c>
      <c r="F132" s="111">
        <f t="shared" si="34"/>
        <v>0.15699529276206722</v>
      </c>
      <c r="G132" s="111">
        <f t="shared" si="33"/>
        <v>0.11682320835296409</v>
      </c>
      <c r="H132" s="111">
        <f t="shared" si="35"/>
        <v>2.2939135633564938</v>
      </c>
      <c r="I132" s="110"/>
      <c r="J132" s="117">
        <v>2.3841841436365763</v>
      </c>
    </row>
    <row r="133" spans="1:10" ht="16" thickBot="1" x14ac:dyDescent="0.25">
      <c r="A133" s="138"/>
      <c r="B133" s="118">
        <v>10</v>
      </c>
      <c r="C133" s="119">
        <v>0</v>
      </c>
      <c r="D133" s="120">
        <v>130013.83827978253</v>
      </c>
      <c r="E133" s="120">
        <v>10800.172545466536</v>
      </c>
      <c r="F133" s="121">
        <f t="shared" si="34"/>
        <v>8.3069407752005345E-2</v>
      </c>
      <c r="G133" s="121">
        <f t="shared" si="33"/>
        <v>4.3826281591755126E-2</v>
      </c>
      <c r="H133" s="121">
        <f t="shared" si="35"/>
        <v>2.3377398449482487</v>
      </c>
      <c r="I133" s="125"/>
      <c r="J133" s="123">
        <v>2.6556935175375984</v>
      </c>
    </row>
    <row r="134" spans="1:10" ht="16" thickTop="1" x14ac:dyDescent="0.2">
      <c r="A134" s="139" t="s">
        <v>54</v>
      </c>
      <c r="B134" s="107" t="s">
        <v>32</v>
      </c>
      <c r="C134" s="108">
        <v>0</v>
      </c>
      <c r="D134" s="109">
        <v>1247409.7343004073</v>
      </c>
      <c r="E134" s="109">
        <v>661768.0989606278</v>
      </c>
      <c r="F134" s="110">
        <f>E134/D134</f>
        <v>0.53051381656226326</v>
      </c>
      <c r="G134" s="111">
        <f>E134/$E$13</f>
        <v>2.6854047869506616</v>
      </c>
      <c r="H134" s="110"/>
      <c r="I134" s="110"/>
      <c r="J134" s="112">
        <v>3.1070331907670266</v>
      </c>
    </row>
    <row r="135" spans="1:10" x14ac:dyDescent="0.2">
      <c r="A135" s="137"/>
      <c r="B135" s="114">
        <v>1</v>
      </c>
      <c r="C135" s="108">
        <v>22.021807244922186</v>
      </c>
      <c r="D135" s="115">
        <v>121103.68450366908</v>
      </c>
      <c r="E135" s="115">
        <v>100200.26394454735</v>
      </c>
      <c r="F135" s="111">
        <f>E135/D135</f>
        <v>0.82739236510604741</v>
      </c>
      <c r="G135" s="111">
        <f t="shared" ref="G135:G144" si="36">E135/$E$13</f>
        <v>0.4066050764203068</v>
      </c>
      <c r="H135" s="111">
        <f>G135</f>
        <v>0.4066050764203068</v>
      </c>
      <c r="I135" s="110"/>
      <c r="J135" s="117">
        <v>3.2129798768633813</v>
      </c>
    </row>
    <row r="136" spans="1:10" x14ac:dyDescent="0.2">
      <c r="A136" s="137"/>
      <c r="B136" s="114">
        <v>2</v>
      </c>
      <c r="C136" s="108">
        <v>114.25441985870781</v>
      </c>
      <c r="D136" s="115">
        <v>110788.89777868091</v>
      </c>
      <c r="E136" s="115">
        <v>101388.2784048871</v>
      </c>
      <c r="F136" s="111">
        <f t="shared" ref="F136:F144" si="37">E136/D136</f>
        <v>0.91514836267643795</v>
      </c>
      <c r="G136" s="111">
        <f t="shared" si="36"/>
        <v>0.41142594905495578</v>
      </c>
      <c r="H136" s="111">
        <f>G136+H135</f>
        <v>0.81803102547526252</v>
      </c>
      <c r="I136" s="110"/>
      <c r="J136" s="117">
        <v>3.5082713101199667</v>
      </c>
    </row>
    <row r="137" spans="1:10" x14ac:dyDescent="0.2">
      <c r="A137" s="137"/>
      <c r="B137" s="114">
        <v>3</v>
      </c>
      <c r="C137" s="108">
        <v>235.39061181276315</v>
      </c>
      <c r="D137" s="115">
        <v>94229.444226011081</v>
      </c>
      <c r="E137" s="115">
        <v>86296.21752597786</v>
      </c>
      <c r="F137" s="111">
        <f t="shared" si="37"/>
        <v>0.91580947160204795</v>
      </c>
      <c r="G137" s="111">
        <f t="shared" si="36"/>
        <v>0.35018350990923786</v>
      </c>
      <c r="H137" s="111">
        <f t="shared" ref="H137:H144" si="38">G137+H136</f>
        <v>1.1682145353845004</v>
      </c>
      <c r="I137" s="110"/>
      <c r="J137" s="117">
        <v>4.1289197511225559</v>
      </c>
    </row>
    <row r="138" spans="1:10" x14ac:dyDescent="0.2">
      <c r="A138" s="137"/>
      <c r="B138" s="114">
        <v>4</v>
      </c>
      <c r="C138" s="108">
        <v>306.82392613727762</v>
      </c>
      <c r="D138" s="115">
        <v>95080.72133437579</v>
      </c>
      <c r="E138" s="115">
        <v>68699.421979407882</v>
      </c>
      <c r="F138" s="111">
        <f t="shared" si="37"/>
        <v>0.72253787114013057</v>
      </c>
      <c r="G138" s="111">
        <f t="shared" si="36"/>
        <v>0.27877704732820835</v>
      </c>
      <c r="H138" s="111">
        <f t="shared" si="38"/>
        <v>1.4469915827127087</v>
      </c>
      <c r="I138" s="110"/>
      <c r="J138" s="117">
        <v>4.0183820288490351</v>
      </c>
    </row>
    <row r="139" spans="1:10" x14ac:dyDescent="0.2">
      <c r="A139" s="137"/>
      <c r="B139" s="114">
        <v>5</v>
      </c>
      <c r="C139" s="108">
        <v>407.42928665847262</v>
      </c>
      <c r="D139" s="115">
        <v>109582.96945426095</v>
      </c>
      <c r="E139" s="115">
        <v>77609.397848194931</v>
      </c>
      <c r="F139" s="111">
        <f t="shared" si="37"/>
        <v>0.70822499367101444</v>
      </c>
      <c r="G139" s="111">
        <f t="shared" si="36"/>
        <v>0.31493305407322247</v>
      </c>
      <c r="H139" s="111">
        <f t="shared" si="38"/>
        <v>1.7619246367859311</v>
      </c>
      <c r="I139" s="110"/>
      <c r="J139" s="117">
        <v>3.532238718035059</v>
      </c>
    </row>
    <row r="140" spans="1:10" x14ac:dyDescent="0.2">
      <c r="A140" s="137"/>
      <c r="B140" s="114">
        <v>6</v>
      </c>
      <c r="C140" s="108">
        <v>522.49653473516389</v>
      </c>
      <c r="D140" s="115">
        <v>71439.407188739628</v>
      </c>
      <c r="E140" s="115">
        <v>49242.198797981633</v>
      </c>
      <c r="F140" s="111">
        <f t="shared" si="37"/>
        <v>0.68928621800970447</v>
      </c>
      <c r="G140" s="111">
        <f t="shared" si="36"/>
        <v>0.1998211104158156</v>
      </c>
      <c r="H140" s="111">
        <f t="shared" si="38"/>
        <v>1.9617457472017468</v>
      </c>
      <c r="I140" s="110"/>
      <c r="J140" s="117">
        <v>3.7213598119654892</v>
      </c>
    </row>
    <row r="141" spans="1:10" x14ac:dyDescent="0.2">
      <c r="A141" s="137"/>
      <c r="B141" s="114">
        <v>7</v>
      </c>
      <c r="C141" s="108">
        <v>699.94841238941171</v>
      </c>
      <c r="D141" s="115">
        <v>168348.95501443799</v>
      </c>
      <c r="E141" s="115">
        <v>88935.596857120239</v>
      </c>
      <c r="F141" s="111">
        <f t="shared" si="37"/>
        <v>0.52828125276746096</v>
      </c>
      <c r="G141" s="111">
        <f t="shared" si="36"/>
        <v>0.36089391118358227</v>
      </c>
      <c r="H141" s="111">
        <f t="shared" si="38"/>
        <v>2.322639658385329</v>
      </c>
      <c r="I141" s="110"/>
      <c r="J141" s="117">
        <v>2.9272153846651081</v>
      </c>
    </row>
    <row r="142" spans="1:10" x14ac:dyDescent="0.2">
      <c r="A142" s="137"/>
      <c r="B142" s="114">
        <v>8</v>
      </c>
      <c r="C142" s="108">
        <v>1037.283400052972</v>
      </c>
      <c r="D142" s="115">
        <v>131533.55232767834</v>
      </c>
      <c r="E142" s="115">
        <v>50012.035389767254</v>
      </c>
      <c r="F142" s="111">
        <f t="shared" si="37"/>
        <v>0.3802226466535058</v>
      </c>
      <c r="G142" s="111">
        <f t="shared" si="36"/>
        <v>0.20294504895561197</v>
      </c>
      <c r="H142" s="111">
        <f t="shared" si="38"/>
        <v>2.5255847073409412</v>
      </c>
      <c r="I142" s="110"/>
      <c r="J142" s="117">
        <v>3.0241266540531457</v>
      </c>
    </row>
    <row r="143" spans="1:10" x14ac:dyDescent="0.2">
      <c r="A143" s="137"/>
      <c r="B143" s="114">
        <v>9</v>
      </c>
      <c r="C143" s="108">
        <v>1509.072431750594</v>
      </c>
      <c r="D143" s="115">
        <v>183313.04455065512</v>
      </c>
      <c r="E143" s="115">
        <v>26857.02358724604</v>
      </c>
      <c r="F143" s="111">
        <f t="shared" si="37"/>
        <v>0.14650906951591547</v>
      </c>
      <c r="G143" s="111">
        <f t="shared" si="36"/>
        <v>0.108983766092249</v>
      </c>
      <c r="H143" s="111">
        <f t="shared" si="38"/>
        <v>2.6345684734331902</v>
      </c>
      <c r="I143" s="110"/>
      <c r="J143" s="117">
        <v>2.1247116813797908</v>
      </c>
    </row>
    <row r="144" spans="1:10" ht="16" thickBot="1" x14ac:dyDescent="0.25">
      <c r="A144" s="138"/>
      <c r="B144" s="118">
        <v>10</v>
      </c>
      <c r="C144" s="119">
        <v>0</v>
      </c>
      <c r="D144" s="120">
        <v>161989.05792189908</v>
      </c>
      <c r="E144" s="120">
        <v>12527.664625497559</v>
      </c>
      <c r="F144" s="121">
        <f t="shared" si="37"/>
        <v>7.7336486712192676E-2</v>
      </c>
      <c r="G144" s="121">
        <f t="shared" si="36"/>
        <v>5.0836313517471546E-2</v>
      </c>
      <c r="H144" s="121">
        <f t="shared" si="38"/>
        <v>2.6854047869506616</v>
      </c>
      <c r="I144" s="125"/>
      <c r="J144" s="123">
        <v>2.431310346927702</v>
      </c>
    </row>
    <row r="145" spans="1:10" ht="16" thickTop="1" x14ac:dyDescent="0.2">
      <c r="A145" s="139" t="s">
        <v>55</v>
      </c>
      <c r="B145" s="107" t="s">
        <v>32</v>
      </c>
      <c r="C145" s="108">
        <v>0</v>
      </c>
      <c r="D145" s="109">
        <v>3032471.0731312498</v>
      </c>
      <c r="E145" s="109">
        <v>1571941.4042166346</v>
      </c>
      <c r="F145" s="110">
        <f>E145/D145</f>
        <v>0.51836979358008828</v>
      </c>
      <c r="G145" s="111">
        <f>E145/$E$13</f>
        <v>6.3788190732059498</v>
      </c>
      <c r="H145" s="110"/>
      <c r="I145" s="110"/>
      <c r="J145" s="112">
        <v>3.0195695390802397</v>
      </c>
    </row>
    <row r="146" spans="1:10" x14ac:dyDescent="0.2">
      <c r="A146" s="137"/>
      <c r="B146" s="114">
        <v>1</v>
      </c>
      <c r="C146" s="108">
        <v>21.044392476240485</v>
      </c>
      <c r="D146" s="115">
        <v>327151.38922745455</v>
      </c>
      <c r="E146" s="115">
        <v>259684.15561779254</v>
      </c>
      <c r="F146" s="111">
        <f>E146/D146</f>
        <v>0.79377366005083694</v>
      </c>
      <c r="G146" s="111">
        <f t="shared" ref="G146:G155" si="39">E146/$E$13</f>
        <v>1.0537786207684063</v>
      </c>
      <c r="H146" s="111">
        <f>G146</f>
        <v>1.0537786207684063</v>
      </c>
      <c r="I146" s="110"/>
      <c r="J146" s="117">
        <v>2.7944968922078521</v>
      </c>
    </row>
    <row r="147" spans="1:10" x14ac:dyDescent="0.2">
      <c r="A147" s="137"/>
      <c r="B147" s="114">
        <v>2</v>
      </c>
      <c r="C147" s="108">
        <v>90.824439909348442</v>
      </c>
      <c r="D147" s="115">
        <v>267220.66155633068</v>
      </c>
      <c r="E147" s="115">
        <v>232815.93330768854</v>
      </c>
      <c r="F147" s="111">
        <f t="shared" ref="F147:F155" si="40">E147/D147</f>
        <v>0.87124974525448673</v>
      </c>
      <c r="G147" s="111">
        <f t="shared" si="39"/>
        <v>0.94474941110760557</v>
      </c>
      <c r="H147" s="111">
        <f>G147+H146</f>
        <v>1.9985280318760119</v>
      </c>
      <c r="I147" s="110"/>
      <c r="J147" s="117">
        <v>3.4188842694184038</v>
      </c>
    </row>
    <row r="148" spans="1:10" x14ac:dyDescent="0.2">
      <c r="A148" s="137"/>
      <c r="B148" s="114">
        <v>3</v>
      </c>
      <c r="C148" s="108">
        <v>216.41996078157328</v>
      </c>
      <c r="D148" s="115">
        <v>233005.94376067966</v>
      </c>
      <c r="E148" s="115">
        <v>176672.68823068409</v>
      </c>
      <c r="F148" s="111">
        <f t="shared" si="40"/>
        <v>0.75823253853191208</v>
      </c>
      <c r="G148" s="111">
        <f t="shared" si="39"/>
        <v>0.71692437795546826</v>
      </c>
      <c r="H148" s="111">
        <f t="shared" ref="H148:H155" si="41">G148+H147</f>
        <v>2.7154524098314803</v>
      </c>
      <c r="I148" s="110"/>
      <c r="J148" s="117">
        <v>3.8878609586821802</v>
      </c>
    </row>
    <row r="149" spans="1:10" x14ac:dyDescent="0.2">
      <c r="A149" s="137"/>
      <c r="B149" s="114">
        <v>4</v>
      </c>
      <c r="C149" s="108">
        <v>305.07878480456367</v>
      </c>
      <c r="D149" s="115">
        <v>228473.81285647955</v>
      </c>
      <c r="E149" s="115">
        <v>171825.39771462127</v>
      </c>
      <c r="F149" s="111">
        <f t="shared" si="40"/>
        <v>0.75205729517262832</v>
      </c>
      <c r="G149" s="111">
        <f t="shared" si="39"/>
        <v>0.6972544404410731</v>
      </c>
      <c r="H149" s="111">
        <f t="shared" si="41"/>
        <v>3.4127068502725533</v>
      </c>
      <c r="I149" s="110"/>
      <c r="J149" s="117">
        <v>4.0011126651438236</v>
      </c>
    </row>
    <row r="150" spans="1:10" x14ac:dyDescent="0.2">
      <c r="A150" s="137"/>
      <c r="B150" s="114">
        <v>5</v>
      </c>
      <c r="C150" s="108">
        <v>399.50846250386434</v>
      </c>
      <c r="D150" s="115">
        <v>246951.46858204674</v>
      </c>
      <c r="E150" s="115">
        <v>171520.45910248457</v>
      </c>
      <c r="F150" s="111">
        <f t="shared" si="40"/>
        <v>0.6945512820285128</v>
      </c>
      <c r="G150" s="111">
        <f t="shared" si="39"/>
        <v>0.69601702266580689</v>
      </c>
      <c r="H150" s="111">
        <f t="shared" si="41"/>
        <v>4.1087238729383602</v>
      </c>
      <c r="I150" s="110"/>
      <c r="J150" s="117">
        <v>3.5201119760004858</v>
      </c>
    </row>
    <row r="151" spans="1:10" x14ac:dyDescent="0.2">
      <c r="A151" s="137"/>
      <c r="B151" s="114">
        <v>6</v>
      </c>
      <c r="C151" s="108">
        <v>522.42382380167408</v>
      </c>
      <c r="D151" s="115">
        <v>210777.09033362387</v>
      </c>
      <c r="E151" s="115">
        <v>135025.14672917192</v>
      </c>
      <c r="F151" s="111">
        <f t="shared" si="40"/>
        <v>0.6406063700540241</v>
      </c>
      <c r="G151" s="111">
        <f t="shared" si="39"/>
        <v>0.54792181121261119</v>
      </c>
      <c r="H151" s="111">
        <f t="shared" si="41"/>
        <v>4.6566456841509716</v>
      </c>
      <c r="I151" s="110"/>
      <c r="J151" s="117">
        <v>3.3745234520274159</v>
      </c>
    </row>
    <row r="152" spans="1:10" x14ac:dyDescent="0.2">
      <c r="A152" s="137"/>
      <c r="B152" s="114">
        <v>7</v>
      </c>
      <c r="C152" s="108">
        <v>713.54650123537715</v>
      </c>
      <c r="D152" s="115">
        <v>409605.07329807885</v>
      </c>
      <c r="E152" s="115">
        <v>210444.29835328105</v>
      </c>
      <c r="F152" s="111">
        <f t="shared" si="40"/>
        <v>0.51377366168542549</v>
      </c>
      <c r="G152" s="111">
        <f t="shared" si="39"/>
        <v>0.85396701211793635</v>
      </c>
      <c r="H152" s="111">
        <f t="shared" si="41"/>
        <v>5.5106126962689075</v>
      </c>
      <c r="I152" s="110"/>
      <c r="J152" s="117">
        <v>2.8459056944478451</v>
      </c>
    </row>
    <row r="153" spans="1:10" x14ac:dyDescent="0.2">
      <c r="A153" s="137"/>
      <c r="B153" s="114">
        <v>8</v>
      </c>
      <c r="C153" s="108">
        <v>1044.6962846977244</v>
      </c>
      <c r="D153" s="115">
        <v>290060.74483769876</v>
      </c>
      <c r="E153" s="115">
        <v>118880.30312181225</v>
      </c>
      <c r="F153" s="111">
        <f t="shared" si="40"/>
        <v>0.40984623130693126</v>
      </c>
      <c r="G153" s="111">
        <f t="shared" si="39"/>
        <v>0.48240725955037872</v>
      </c>
      <c r="H153" s="111">
        <f t="shared" si="41"/>
        <v>5.9930199558192863</v>
      </c>
      <c r="I153" s="110"/>
      <c r="J153" s="117">
        <v>3.0615189525796649</v>
      </c>
    </row>
    <row r="154" spans="1:10" x14ac:dyDescent="0.2">
      <c r="A154" s="137"/>
      <c r="B154" s="114">
        <v>9</v>
      </c>
      <c r="C154" s="108">
        <v>1515.9617097497121</v>
      </c>
      <c r="D154" s="115">
        <v>456162.11933758354</v>
      </c>
      <c r="E154" s="115">
        <v>61792.226321238049</v>
      </c>
      <c r="F154" s="111">
        <f t="shared" si="40"/>
        <v>0.13546110845628681</v>
      </c>
      <c r="G154" s="111">
        <f t="shared" si="39"/>
        <v>0.25074817087739948</v>
      </c>
      <c r="H154" s="111">
        <f t="shared" si="41"/>
        <v>6.2437681266966853</v>
      </c>
      <c r="I154" s="110"/>
      <c r="J154" s="117">
        <v>2.0984324693849259</v>
      </c>
    </row>
    <row r="155" spans="1:10" ht="16" thickBot="1" x14ac:dyDescent="0.25">
      <c r="A155" s="138"/>
      <c r="B155" s="118">
        <v>10</v>
      </c>
      <c r="C155" s="119">
        <v>0</v>
      </c>
      <c r="D155" s="120">
        <v>363062.76934127236</v>
      </c>
      <c r="E155" s="120">
        <v>33280.795717860026</v>
      </c>
      <c r="F155" s="121">
        <f t="shared" si="40"/>
        <v>9.166678196787699E-2</v>
      </c>
      <c r="G155" s="121">
        <f t="shared" si="39"/>
        <v>0.13505094650926297</v>
      </c>
      <c r="H155" s="121">
        <f t="shared" si="41"/>
        <v>6.378819073205948</v>
      </c>
      <c r="I155" s="125"/>
      <c r="J155" s="123">
        <v>2.5267661291544141</v>
      </c>
    </row>
    <row r="156" spans="1:10" ht="16" thickTop="1" x14ac:dyDescent="0.2">
      <c r="A156" s="139" t="s">
        <v>56</v>
      </c>
      <c r="B156" s="107" t="s">
        <v>32</v>
      </c>
      <c r="C156" s="108">
        <v>0</v>
      </c>
      <c r="D156" s="109">
        <v>964651.95520264097</v>
      </c>
      <c r="E156" s="109">
        <v>550917.9081515969</v>
      </c>
      <c r="F156" s="110">
        <f>E156/D156</f>
        <v>0.57110536622078123</v>
      </c>
      <c r="G156" s="111">
        <f>E156/$E$13</f>
        <v>2.2355831145241756</v>
      </c>
      <c r="H156" s="110"/>
      <c r="I156" s="110"/>
      <c r="J156" s="112">
        <v>3.2449388015641127</v>
      </c>
    </row>
    <row r="157" spans="1:10" x14ac:dyDescent="0.2">
      <c r="A157" s="137"/>
      <c r="B157" s="114">
        <v>1</v>
      </c>
      <c r="C157" s="108">
        <v>0</v>
      </c>
      <c r="D157" s="115">
        <v>103686.14262533575</v>
      </c>
      <c r="E157" s="115">
        <v>80739.950399847366</v>
      </c>
      <c r="F157" s="111">
        <f>E157/D157</f>
        <v>0.77869567094994363</v>
      </c>
      <c r="G157" s="111">
        <f t="shared" ref="G157:G166" si="42">E157/$E$13</f>
        <v>0.32763659904798292</v>
      </c>
      <c r="H157" s="111">
        <f>G157</f>
        <v>0.32763659904798292</v>
      </c>
      <c r="I157" s="110"/>
      <c r="J157" s="117">
        <v>3.1202964758636527</v>
      </c>
    </row>
    <row r="158" spans="1:10" x14ac:dyDescent="0.2">
      <c r="A158" s="137"/>
      <c r="B158" s="114">
        <v>2</v>
      </c>
      <c r="C158" s="108">
        <v>71.245706792103377</v>
      </c>
      <c r="D158" s="115">
        <v>81016.719604910468</v>
      </c>
      <c r="E158" s="115">
        <v>76516.191568844049</v>
      </c>
      <c r="F158" s="111">
        <f t="shared" ref="F158:F166" si="43">E158/D158</f>
        <v>0.9444493919525021</v>
      </c>
      <c r="G158" s="111">
        <f t="shared" si="42"/>
        <v>0.31049690585105189</v>
      </c>
      <c r="H158" s="111">
        <f>G158+H157</f>
        <v>0.63813350489903486</v>
      </c>
      <c r="I158" s="110"/>
      <c r="J158" s="117">
        <v>3.7900535401092514</v>
      </c>
    </row>
    <row r="159" spans="1:10" x14ac:dyDescent="0.2">
      <c r="A159" s="137"/>
      <c r="B159" s="114">
        <v>3</v>
      </c>
      <c r="C159" s="108">
        <v>179.81154227108453</v>
      </c>
      <c r="D159" s="115">
        <v>75775.738555447664</v>
      </c>
      <c r="E159" s="115">
        <v>68928.341463339224</v>
      </c>
      <c r="F159" s="111">
        <f t="shared" si="43"/>
        <v>0.90963602305112512</v>
      </c>
      <c r="G159" s="111">
        <f t="shared" si="42"/>
        <v>0.27970598524307766</v>
      </c>
      <c r="H159" s="111">
        <f t="shared" ref="H159:H166" si="44">G159+H158</f>
        <v>0.91783949014211252</v>
      </c>
      <c r="I159" s="110"/>
      <c r="J159" s="117">
        <v>4.079336339865292</v>
      </c>
    </row>
    <row r="160" spans="1:10" x14ac:dyDescent="0.2">
      <c r="A160" s="137"/>
      <c r="B160" s="114">
        <v>4</v>
      </c>
      <c r="C160" s="108">
        <v>264.6700545859988</v>
      </c>
      <c r="D160" s="115">
        <v>73731.083029033311</v>
      </c>
      <c r="E160" s="115">
        <v>58689.11998079453</v>
      </c>
      <c r="F160" s="111">
        <f t="shared" si="43"/>
        <v>0.79598884988145824</v>
      </c>
      <c r="G160" s="111">
        <f t="shared" si="42"/>
        <v>0.23815600054744263</v>
      </c>
      <c r="H160" s="111">
        <f t="shared" si="44"/>
        <v>1.1559954906895551</v>
      </c>
      <c r="I160" s="110"/>
      <c r="J160" s="117">
        <v>4.2142164348431752</v>
      </c>
    </row>
    <row r="161" spans="1:10" x14ac:dyDescent="0.2">
      <c r="A161" s="137"/>
      <c r="B161" s="114">
        <v>5</v>
      </c>
      <c r="C161" s="108">
        <v>348.26492905558086</v>
      </c>
      <c r="D161" s="115">
        <v>56775.816262282016</v>
      </c>
      <c r="E161" s="115">
        <v>44727.734642556999</v>
      </c>
      <c r="F161" s="111">
        <f t="shared" si="43"/>
        <v>0.78779553667590441</v>
      </c>
      <c r="G161" s="111">
        <f t="shared" si="42"/>
        <v>0.18150175704635715</v>
      </c>
      <c r="H161" s="111">
        <f t="shared" si="44"/>
        <v>1.3374972477359122</v>
      </c>
      <c r="I161" s="110"/>
      <c r="J161" s="117">
        <v>4.1475797421263509</v>
      </c>
    </row>
    <row r="162" spans="1:10" x14ac:dyDescent="0.2">
      <c r="A162" s="137"/>
      <c r="B162" s="114">
        <v>6</v>
      </c>
      <c r="C162" s="108">
        <v>474.88359149757912</v>
      </c>
      <c r="D162" s="115">
        <v>109697.4637083054</v>
      </c>
      <c r="E162" s="115">
        <v>77310.062773892772</v>
      </c>
      <c r="F162" s="111">
        <f t="shared" si="43"/>
        <v>0.70475706694064144</v>
      </c>
      <c r="G162" s="111">
        <f t="shared" si="42"/>
        <v>0.3137183750297694</v>
      </c>
      <c r="H162" s="111">
        <f t="shared" si="44"/>
        <v>1.6512156227656816</v>
      </c>
      <c r="I162" s="110"/>
      <c r="J162" s="117">
        <v>3.4889272655208585</v>
      </c>
    </row>
    <row r="163" spans="1:10" x14ac:dyDescent="0.2">
      <c r="A163" s="137"/>
      <c r="B163" s="114">
        <v>7</v>
      </c>
      <c r="C163" s="108">
        <v>599.74533135109061</v>
      </c>
      <c r="D163" s="115">
        <v>104126.55566232919</v>
      </c>
      <c r="E163" s="115">
        <v>53523.324480343283</v>
      </c>
      <c r="F163" s="111">
        <f t="shared" si="43"/>
        <v>0.51402184716369048</v>
      </c>
      <c r="G163" s="111">
        <f t="shared" si="42"/>
        <v>0.21719359394744528</v>
      </c>
      <c r="H163" s="111">
        <f t="shared" si="44"/>
        <v>1.8684092167131268</v>
      </c>
      <c r="I163" s="110"/>
      <c r="J163" s="117">
        <v>2.9008218389953715</v>
      </c>
    </row>
    <row r="164" spans="1:10" x14ac:dyDescent="0.2">
      <c r="A164" s="137"/>
      <c r="B164" s="114">
        <v>8</v>
      </c>
      <c r="C164" s="108">
        <v>834.72200652673314</v>
      </c>
      <c r="D164" s="115">
        <v>100879.41150208657</v>
      </c>
      <c r="E164" s="115">
        <v>42048.237695132557</v>
      </c>
      <c r="F164" s="111">
        <f t="shared" si="43"/>
        <v>0.41681684170275751</v>
      </c>
      <c r="G164" s="111">
        <f t="shared" si="42"/>
        <v>0.1706285615258499</v>
      </c>
      <c r="H164" s="111">
        <f t="shared" si="44"/>
        <v>2.0390377782389768</v>
      </c>
      <c r="I164" s="110"/>
      <c r="J164" s="117">
        <v>3.2486375202406572</v>
      </c>
    </row>
    <row r="165" spans="1:10" x14ac:dyDescent="0.2">
      <c r="A165" s="137"/>
      <c r="B165" s="114">
        <v>9</v>
      </c>
      <c r="C165" s="108">
        <v>1246.1755299149838</v>
      </c>
      <c r="D165" s="115">
        <v>137526.71824711529</v>
      </c>
      <c r="E165" s="115">
        <v>29724.910750682157</v>
      </c>
      <c r="F165" s="111">
        <f t="shared" si="43"/>
        <v>0.2161391701158088</v>
      </c>
      <c r="G165" s="111">
        <f t="shared" si="42"/>
        <v>0.12062143483031837</v>
      </c>
      <c r="H165" s="111">
        <f t="shared" si="44"/>
        <v>2.1596592130692951</v>
      </c>
      <c r="I165" s="110"/>
      <c r="J165" s="117">
        <v>2.2917589117834929</v>
      </c>
    </row>
    <row r="166" spans="1:10" ht="16" thickBot="1" x14ac:dyDescent="0.25">
      <c r="A166" s="138"/>
      <c r="B166" s="118">
        <v>10</v>
      </c>
      <c r="C166" s="119">
        <v>0</v>
      </c>
      <c r="D166" s="120">
        <v>121436.30600579549</v>
      </c>
      <c r="E166" s="120">
        <v>18710.034396164232</v>
      </c>
      <c r="F166" s="121">
        <f t="shared" si="43"/>
        <v>0.15407282230135777</v>
      </c>
      <c r="G166" s="121">
        <f t="shared" si="42"/>
        <v>7.5923901454881482E-2</v>
      </c>
      <c r="H166" s="121">
        <f t="shared" si="44"/>
        <v>2.2355831145241765</v>
      </c>
      <c r="I166" s="125"/>
      <c r="J166" s="123">
        <v>2.6075717067459476</v>
      </c>
    </row>
    <row r="167" spans="1:10" ht="16" thickTop="1" x14ac:dyDescent="0.2">
      <c r="A167" s="139" t="s">
        <v>57</v>
      </c>
      <c r="B167" s="107" t="s">
        <v>32</v>
      </c>
      <c r="C167" s="108">
        <v>0</v>
      </c>
      <c r="D167" s="109">
        <v>750972.69149645767</v>
      </c>
      <c r="E167" s="109">
        <v>389119.84828794573</v>
      </c>
      <c r="F167" s="110">
        <f>E167/D167</f>
        <v>0.51815445846978736</v>
      </c>
      <c r="G167" s="111">
        <f>E167/$E$13</f>
        <v>1.5790188510615015</v>
      </c>
      <c r="H167" s="110"/>
      <c r="I167" s="110"/>
      <c r="J167" s="112">
        <v>2.9455688796280657</v>
      </c>
    </row>
    <row r="168" spans="1:10" x14ac:dyDescent="0.2">
      <c r="A168" s="137"/>
      <c r="B168" s="114">
        <v>1</v>
      </c>
      <c r="C168" s="108">
        <v>0</v>
      </c>
      <c r="D168" s="115">
        <v>92160.129078902843</v>
      </c>
      <c r="E168" s="115">
        <v>80460.692517945543</v>
      </c>
      <c r="F168" s="111">
        <f>E168/D168</f>
        <v>0.87305316650608389</v>
      </c>
      <c r="G168" s="111">
        <f t="shared" ref="G168:G177" si="45">E168/$E$13</f>
        <v>0.32650339172954207</v>
      </c>
      <c r="H168" s="111">
        <f>G168</f>
        <v>0.32650339172954207</v>
      </c>
      <c r="I168" s="110"/>
      <c r="J168" s="117">
        <v>3.054476131935318</v>
      </c>
    </row>
    <row r="169" spans="1:10" x14ac:dyDescent="0.2">
      <c r="A169" s="137"/>
      <c r="B169" s="114">
        <v>2</v>
      </c>
      <c r="C169" s="108">
        <v>98.744758582702801</v>
      </c>
      <c r="D169" s="115">
        <v>39898.769126343635</v>
      </c>
      <c r="E169" s="115">
        <v>37324.59185187106</v>
      </c>
      <c r="F169" s="111">
        <f t="shared" ref="F169:F177" si="46">E169/D169</f>
        <v>0.93548228853072701</v>
      </c>
      <c r="G169" s="111">
        <f t="shared" si="45"/>
        <v>0.15146036472204974</v>
      </c>
      <c r="H169" s="111">
        <f>G169+H168</f>
        <v>0.47796375645159184</v>
      </c>
      <c r="I169" s="110"/>
      <c r="J169" s="117">
        <v>3.8673140472001761</v>
      </c>
    </row>
    <row r="170" spans="1:10" x14ac:dyDescent="0.2">
      <c r="A170" s="137"/>
      <c r="B170" s="114">
        <v>3</v>
      </c>
      <c r="C170" s="108">
        <v>208.79158461678537</v>
      </c>
      <c r="D170" s="115">
        <v>54567.286951555579</v>
      </c>
      <c r="E170" s="115">
        <v>46655.318182935742</v>
      </c>
      <c r="F170" s="111">
        <f t="shared" si="46"/>
        <v>0.85500527494350187</v>
      </c>
      <c r="G170" s="111">
        <f t="shared" si="45"/>
        <v>0.18932374495225701</v>
      </c>
      <c r="H170" s="111">
        <f t="shared" ref="H170:H177" si="47">G170+H169</f>
        <v>0.66728750140384885</v>
      </c>
      <c r="I170" s="110"/>
      <c r="J170" s="117">
        <v>3.569507923728847</v>
      </c>
    </row>
    <row r="171" spans="1:10" x14ac:dyDescent="0.2">
      <c r="A171" s="137"/>
      <c r="B171" s="114">
        <v>4</v>
      </c>
      <c r="C171" s="108">
        <v>313.87348791917947</v>
      </c>
      <c r="D171" s="115">
        <v>64161.827494583864</v>
      </c>
      <c r="E171" s="115">
        <v>51552.85618759966</v>
      </c>
      <c r="F171" s="111">
        <f t="shared" si="46"/>
        <v>0.80348173050325644</v>
      </c>
      <c r="G171" s="111">
        <f t="shared" si="45"/>
        <v>0.20919758296689325</v>
      </c>
      <c r="H171" s="111">
        <f t="shared" si="47"/>
        <v>0.87648508437074213</v>
      </c>
      <c r="I171" s="110"/>
      <c r="J171" s="117">
        <v>3.9848140603392528</v>
      </c>
    </row>
    <row r="172" spans="1:10" x14ac:dyDescent="0.2">
      <c r="A172" s="137"/>
      <c r="B172" s="114">
        <v>5</v>
      </c>
      <c r="C172" s="108">
        <v>416.93062137162684</v>
      </c>
      <c r="D172" s="115">
        <v>64848.013483171104</v>
      </c>
      <c r="E172" s="115">
        <v>40972.27188081223</v>
      </c>
      <c r="F172" s="111">
        <f t="shared" si="46"/>
        <v>0.6318200000289147</v>
      </c>
      <c r="G172" s="111">
        <f t="shared" si="45"/>
        <v>0.16626237380403441</v>
      </c>
      <c r="H172" s="111">
        <f t="shared" si="47"/>
        <v>1.0427474581747767</v>
      </c>
      <c r="I172" s="110"/>
      <c r="J172" s="117">
        <v>3.358386637019835</v>
      </c>
    </row>
    <row r="173" spans="1:10" x14ac:dyDescent="0.2">
      <c r="A173" s="137"/>
      <c r="B173" s="114">
        <v>6</v>
      </c>
      <c r="C173" s="108">
        <v>522.48156316016889</v>
      </c>
      <c r="D173" s="115">
        <v>42241.151130428458</v>
      </c>
      <c r="E173" s="115">
        <v>31130.244201463764</v>
      </c>
      <c r="F173" s="111">
        <f t="shared" si="46"/>
        <v>0.73696486408106099</v>
      </c>
      <c r="G173" s="111">
        <f t="shared" si="45"/>
        <v>0.12632417145651428</v>
      </c>
      <c r="H173" s="111">
        <f t="shared" si="47"/>
        <v>1.1690716296312909</v>
      </c>
      <c r="I173" s="110"/>
      <c r="J173" s="117">
        <v>3.4480935579586558</v>
      </c>
    </row>
    <row r="174" spans="1:10" x14ac:dyDescent="0.2">
      <c r="A174" s="137"/>
      <c r="B174" s="114">
        <v>7</v>
      </c>
      <c r="C174" s="108">
        <v>715.21730101335402</v>
      </c>
      <c r="D174" s="115">
        <v>104357.72216097752</v>
      </c>
      <c r="E174" s="115">
        <v>54261.314604635758</v>
      </c>
      <c r="F174" s="111">
        <f t="shared" si="46"/>
        <v>0.51995495379761836</v>
      </c>
      <c r="G174" s="111">
        <f t="shared" si="45"/>
        <v>0.22018830193595354</v>
      </c>
      <c r="H174" s="111">
        <f t="shared" si="47"/>
        <v>1.3892599315672445</v>
      </c>
      <c r="I174" s="110"/>
      <c r="J174" s="117">
        <v>2.84184735569068</v>
      </c>
    </row>
    <row r="175" spans="1:10" x14ac:dyDescent="0.2">
      <c r="A175" s="137"/>
      <c r="B175" s="114">
        <v>8</v>
      </c>
      <c r="C175" s="108">
        <v>1044.8104963439769</v>
      </c>
      <c r="D175" s="115">
        <v>60357.563269324572</v>
      </c>
      <c r="E175" s="115">
        <v>21511.864569526533</v>
      </c>
      <c r="F175" s="111">
        <f t="shared" si="46"/>
        <v>0.35640710797977948</v>
      </c>
      <c r="G175" s="111">
        <f t="shared" si="45"/>
        <v>8.7293515934012744E-2</v>
      </c>
      <c r="H175" s="111">
        <f t="shared" si="47"/>
        <v>1.4765534475012572</v>
      </c>
      <c r="I175" s="110"/>
      <c r="J175" s="117">
        <v>2.9212382125754712</v>
      </c>
    </row>
    <row r="176" spans="1:10" x14ac:dyDescent="0.2">
      <c r="A176" s="137"/>
      <c r="B176" s="114">
        <v>9</v>
      </c>
      <c r="C176" s="108">
        <v>1566.7534513165012</v>
      </c>
      <c r="D176" s="115">
        <v>129978.14959671634</v>
      </c>
      <c r="E176" s="115">
        <v>17743.677046697696</v>
      </c>
      <c r="F176" s="111">
        <f t="shared" si="46"/>
        <v>0.13651276850571473</v>
      </c>
      <c r="G176" s="111">
        <f t="shared" si="45"/>
        <v>7.200249657568257E-2</v>
      </c>
      <c r="H176" s="111">
        <f t="shared" si="47"/>
        <v>1.5485559440769396</v>
      </c>
      <c r="I176" s="110"/>
      <c r="J176" s="117">
        <v>2.0493049652801263</v>
      </c>
    </row>
    <row r="177" spans="1:10" ht="16" thickBot="1" x14ac:dyDescent="0.25">
      <c r="A177" s="138"/>
      <c r="B177" s="118">
        <v>10</v>
      </c>
      <c r="C177" s="119">
        <v>0</v>
      </c>
      <c r="D177" s="120">
        <v>98402.079204454465</v>
      </c>
      <c r="E177" s="120">
        <v>7507.0172444575055</v>
      </c>
      <c r="F177" s="121">
        <f t="shared" si="46"/>
        <v>7.6289213654315527E-2</v>
      </c>
      <c r="G177" s="121">
        <f t="shared" si="45"/>
        <v>3.0462906984560979E-2</v>
      </c>
      <c r="H177" s="121">
        <f t="shared" si="47"/>
        <v>1.5790188510615006</v>
      </c>
      <c r="I177" s="125"/>
      <c r="J177" s="123">
        <v>2.2672279241886684</v>
      </c>
    </row>
    <row r="178" spans="1:10" ht="16" thickTop="1" x14ac:dyDescent="0.2">
      <c r="A178" s="136" t="s">
        <v>58</v>
      </c>
      <c r="B178" s="107" t="s">
        <v>32</v>
      </c>
      <c r="C178" s="108">
        <v>0</v>
      </c>
      <c r="D178" s="109">
        <v>4789921.4566909103</v>
      </c>
      <c r="E178" s="109">
        <v>2615024.29315311</v>
      </c>
      <c r="F178" s="110">
        <f>E178/D178</f>
        <v>0.54594304244806646</v>
      </c>
      <c r="G178" s="111">
        <f>E178/$E$13</f>
        <v>10.611570376171052</v>
      </c>
      <c r="H178" s="110"/>
      <c r="I178" s="110"/>
      <c r="J178" s="112">
        <v>2.9568021804684439</v>
      </c>
    </row>
    <row r="179" spans="1:10" x14ac:dyDescent="0.2">
      <c r="A179" s="137"/>
      <c r="B179" s="114">
        <v>1</v>
      </c>
      <c r="C179" s="108">
        <v>0</v>
      </c>
      <c r="D179" s="115">
        <v>615480.72557232855</v>
      </c>
      <c r="E179" s="115">
        <v>467965.84251303202</v>
      </c>
      <c r="F179" s="111">
        <f>E179/D179</f>
        <v>0.76032574712697276</v>
      </c>
      <c r="G179" s="111">
        <f t="shared" ref="G179:G188" si="48">E179/$E$13</f>
        <v>1.8989699195044791</v>
      </c>
      <c r="H179" s="111">
        <f>G179</f>
        <v>1.8989699195044791</v>
      </c>
      <c r="I179" s="110"/>
      <c r="J179" s="117">
        <v>2.8283525968081262</v>
      </c>
    </row>
    <row r="180" spans="1:10" x14ac:dyDescent="0.2">
      <c r="A180" s="137"/>
      <c r="B180" s="114">
        <v>2</v>
      </c>
      <c r="C180" s="108">
        <v>70.654922817772771</v>
      </c>
      <c r="D180" s="115">
        <v>291550.63414766645</v>
      </c>
      <c r="E180" s="115">
        <v>259603.47668269978</v>
      </c>
      <c r="F180" s="111">
        <f t="shared" ref="F180:F188" si="49">E180/D180</f>
        <v>0.89042329625396777</v>
      </c>
      <c r="G180" s="111">
        <f t="shared" si="48"/>
        <v>1.0534512317648499</v>
      </c>
      <c r="H180" s="111">
        <f>G180+H179</f>
        <v>2.9524211512693288</v>
      </c>
      <c r="I180" s="110"/>
      <c r="J180" s="117">
        <v>3.7821267273495223</v>
      </c>
    </row>
    <row r="181" spans="1:10" x14ac:dyDescent="0.2">
      <c r="A181" s="137"/>
      <c r="B181" s="114">
        <v>3</v>
      </c>
      <c r="C181" s="108">
        <v>176.76535176763122</v>
      </c>
      <c r="D181" s="115">
        <v>384376.9654689242</v>
      </c>
      <c r="E181" s="115">
        <v>327433.53899960977</v>
      </c>
      <c r="F181" s="111">
        <f t="shared" si="49"/>
        <v>0.85185525776799398</v>
      </c>
      <c r="G181" s="111">
        <f t="shared" si="48"/>
        <v>1.3287004834756504</v>
      </c>
      <c r="H181" s="111">
        <f t="shared" ref="H181:H188" si="50">G181+H180</f>
        <v>4.281121634744979</v>
      </c>
      <c r="I181" s="110"/>
      <c r="J181" s="117">
        <v>3.7113727082377999</v>
      </c>
    </row>
    <row r="182" spans="1:10" x14ac:dyDescent="0.2">
      <c r="A182" s="137"/>
      <c r="B182" s="114">
        <v>4</v>
      </c>
      <c r="C182" s="108">
        <v>279.38281191559014</v>
      </c>
      <c r="D182" s="115">
        <v>370975.00850081671</v>
      </c>
      <c r="E182" s="115">
        <v>293321.07389474165</v>
      </c>
      <c r="F182" s="111">
        <f t="shared" si="49"/>
        <v>0.79067610263049815</v>
      </c>
      <c r="G182" s="111">
        <f t="shared" si="48"/>
        <v>1.1902746856301873</v>
      </c>
      <c r="H182" s="111">
        <f t="shared" si="50"/>
        <v>5.4713963203751668</v>
      </c>
      <c r="I182" s="110"/>
      <c r="J182" s="117">
        <v>3.7594491750200407</v>
      </c>
    </row>
    <row r="183" spans="1:10" x14ac:dyDescent="0.2">
      <c r="A183" s="137"/>
      <c r="B183" s="114">
        <v>5</v>
      </c>
      <c r="C183" s="108">
        <v>374.84979085865638</v>
      </c>
      <c r="D183" s="115">
        <v>403255.13987651787</v>
      </c>
      <c r="E183" s="115">
        <v>307400.56769834447</v>
      </c>
      <c r="F183" s="111">
        <f t="shared" si="49"/>
        <v>0.76229795308368453</v>
      </c>
      <c r="G183" s="111">
        <f t="shared" si="48"/>
        <v>1.2474082043317085</v>
      </c>
      <c r="H183" s="111">
        <f t="shared" si="50"/>
        <v>6.7188045247068757</v>
      </c>
      <c r="I183" s="110"/>
      <c r="J183" s="117">
        <v>3.4460286021568405</v>
      </c>
    </row>
    <row r="184" spans="1:10" x14ac:dyDescent="0.2">
      <c r="A184" s="137"/>
      <c r="B184" s="114">
        <v>6</v>
      </c>
      <c r="C184" s="108">
        <v>519.59833824634495</v>
      </c>
      <c r="D184" s="115">
        <v>401002.18041296583</v>
      </c>
      <c r="E184" s="115">
        <v>269706.20410682936</v>
      </c>
      <c r="F184" s="111">
        <f t="shared" si="49"/>
        <v>0.67258039302698214</v>
      </c>
      <c r="G184" s="111">
        <f t="shared" si="48"/>
        <v>1.0944473339169867</v>
      </c>
      <c r="H184" s="111">
        <f t="shared" si="50"/>
        <v>7.8132518586238628</v>
      </c>
      <c r="I184" s="110"/>
      <c r="J184" s="117">
        <v>3.5201045936300353</v>
      </c>
    </row>
    <row r="185" spans="1:10" x14ac:dyDescent="0.2">
      <c r="A185" s="137"/>
      <c r="B185" s="114">
        <v>7</v>
      </c>
      <c r="C185" s="108">
        <v>649.74359640658838</v>
      </c>
      <c r="D185" s="115">
        <v>512718.72553380881</v>
      </c>
      <c r="E185" s="115">
        <v>275414.08995854203</v>
      </c>
      <c r="F185" s="111">
        <f t="shared" si="49"/>
        <v>0.5371640945467695</v>
      </c>
      <c r="G185" s="111">
        <f t="shared" si="48"/>
        <v>1.1176095020747314</v>
      </c>
      <c r="H185" s="111">
        <f t="shared" si="50"/>
        <v>8.9308613606985947</v>
      </c>
      <c r="I185" s="110"/>
      <c r="J185" s="117">
        <v>2.7370602030740612</v>
      </c>
    </row>
    <row r="186" spans="1:10" x14ac:dyDescent="0.2">
      <c r="A186" s="137"/>
      <c r="B186" s="114">
        <v>8</v>
      </c>
      <c r="C186" s="108">
        <v>919.6167597914764</v>
      </c>
      <c r="D186" s="115">
        <v>478046.36538486549</v>
      </c>
      <c r="E186" s="115">
        <v>208824.82191747439</v>
      </c>
      <c r="F186" s="111">
        <f t="shared" si="49"/>
        <v>0.43682964046668094</v>
      </c>
      <c r="G186" s="111">
        <f t="shared" si="48"/>
        <v>0.84739529948944992</v>
      </c>
      <c r="H186" s="111">
        <f t="shared" si="50"/>
        <v>9.7782566601880454</v>
      </c>
      <c r="I186" s="110"/>
      <c r="J186" s="117">
        <v>2.948966439474709</v>
      </c>
    </row>
    <row r="187" spans="1:10" x14ac:dyDescent="0.2">
      <c r="A187" s="137"/>
      <c r="B187" s="114">
        <v>9</v>
      </c>
      <c r="C187" s="108">
        <v>1322.3484274351656</v>
      </c>
      <c r="D187" s="115">
        <v>697115.8404102677</v>
      </c>
      <c r="E187" s="115">
        <v>126711.29842530633</v>
      </c>
      <c r="F187" s="111">
        <f t="shared" si="49"/>
        <v>0.18176505407011553</v>
      </c>
      <c r="G187" s="111">
        <f t="shared" si="48"/>
        <v>0.51418484494263306</v>
      </c>
      <c r="H187" s="111">
        <f t="shared" si="50"/>
        <v>10.292441505130679</v>
      </c>
      <c r="I187" s="110"/>
      <c r="J187" s="117">
        <v>2.0708144422589707</v>
      </c>
    </row>
    <row r="188" spans="1:10" ht="16" thickBot="1" x14ac:dyDescent="0.25">
      <c r="A188" s="138"/>
      <c r="B188" s="118">
        <v>10</v>
      </c>
      <c r="C188" s="119">
        <v>0</v>
      </c>
      <c r="D188" s="120">
        <v>635399.87138274452</v>
      </c>
      <c r="E188" s="120">
        <v>78643.37895652953</v>
      </c>
      <c r="F188" s="121">
        <f t="shared" si="49"/>
        <v>0.12376990065387861</v>
      </c>
      <c r="G188" s="121">
        <f t="shared" si="48"/>
        <v>0.31912887104037352</v>
      </c>
      <c r="H188" s="121">
        <f t="shared" si="50"/>
        <v>10.611570376171052</v>
      </c>
      <c r="I188" s="125"/>
      <c r="J188" s="123">
        <v>2.2667045248853199</v>
      </c>
    </row>
    <row r="189" spans="1:10" ht="16" thickTop="1" x14ac:dyDescent="0.2">
      <c r="A189" s="139" t="s">
        <v>59</v>
      </c>
      <c r="B189" s="107" t="s">
        <v>32</v>
      </c>
      <c r="C189" s="108">
        <v>0</v>
      </c>
      <c r="D189" s="109">
        <v>7174651.3375915317</v>
      </c>
      <c r="E189" s="109">
        <v>2561318.0874574524</v>
      </c>
      <c r="F189" s="110">
        <f>E189/D189</f>
        <v>0.35699547851718533</v>
      </c>
      <c r="G189" s="111">
        <f>E189/$E$13</f>
        <v>10.393634664113321</v>
      </c>
      <c r="H189" s="110"/>
      <c r="I189" s="110"/>
      <c r="J189" s="112">
        <v>2.8530907078627319</v>
      </c>
    </row>
    <row r="190" spans="1:10" x14ac:dyDescent="0.2">
      <c r="A190" s="137"/>
      <c r="B190" s="114">
        <v>1</v>
      </c>
      <c r="C190" s="108">
        <v>133.15644745469609</v>
      </c>
      <c r="D190" s="115">
        <v>728771.29814198741</v>
      </c>
      <c r="E190" s="115">
        <v>504687.26480036846</v>
      </c>
      <c r="F190" s="111">
        <f>E190/D190</f>
        <v>0.69251803149640456</v>
      </c>
      <c r="G190" s="111">
        <f t="shared" ref="G190:G199" si="51">E190/$E$13</f>
        <v>2.0479826678508104</v>
      </c>
      <c r="H190" s="111">
        <f>G190</f>
        <v>2.0479826678508104</v>
      </c>
      <c r="I190" s="110"/>
      <c r="J190" s="117">
        <v>2.8095373675667759</v>
      </c>
    </row>
    <row r="191" spans="1:10" x14ac:dyDescent="0.2">
      <c r="A191" s="137"/>
      <c r="B191" s="114">
        <v>2</v>
      </c>
      <c r="C191" s="108">
        <v>299.86176964405723</v>
      </c>
      <c r="D191" s="115">
        <v>519300.71228488412</v>
      </c>
      <c r="E191" s="115">
        <v>367693.79903452436</v>
      </c>
      <c r="F191" s="111">
        <f t="shared" ref="F191:F199" si="52">E191/D191</f>
        <v>0.70805564162756351</v>
      </c>
      <c r="G191" s="111">
        <f t="shared" si="51"/>
        <v>1.4920735671758822</v>
      </c>
      <c r="H191" s="111">
        <f>G191+H190</f>
        <v>3.5400562350266926</v>
      </c>
      <c r="I191" s="110"/>
      <c r="J191" s="117">
        <v>3.9997650127534752</v>
      </c>
    </row>
    <row r="192" spans="1:10" x14ac:dyDescent="0.2">
      <c r="A192" s="137"/>
      <c r="B192" s="114">
        <v>3</v>
      </c>
      <c r="C192" s="108">
        <v>419.27645401628155</v>
      </c>
      <c r="D192" s="115">
        <v>568481.93516708014</v>
      </c>
      <c r="E192" s="115">
        <v>355488.55435736693</v>
      </c>
      <c r="F192" s="111">
        <f t="shared" si="52"/>
        <v>0.62532955291338643</v>
      </c>
      <c r="G192" s="111">
        <f t="shared" si="51"/>
        <v>1.4425456093709947</v>
      </c>
      <c r="H192" s="111">
        <f t="shared" ref="H192:H199" si="53">G192+H191</f>
        <v>4.9826018443976876</v>
      </c>
      <c r="I192" s="110"/>
      <c r="J192" s="117">
        <v>3.5818006689504895</v>
      </c>
    </row>
    <row r="193" spans="1:10" x14ac:dyDescent="0.2">
      <c r="A193" s="137"/>
      <c r="B193" s="114">
        <v>4</v>
      </c>
      <c r="C193" s="108">
        <v>537.37109113906479</v>
      </c>
      <c r="D193" s="115">
        <v>643502.21251982893</v>
      </c>
      <c r="E193" s="115">
        <v>331538.17283626558</v>
      </c>
      <c r="F193" s="111">
        <f t="shared" si="52"/>
        <v>0.51520906437605996</v>
      </c>
      <c r="G193" s="111">
        <f t="shared" si="51"/>
        <v>1.3453567764745835</v>
      </c>
      <c r="H193" s="111">
        <f t="shared" si="53"/>
        <v>6.3279586208722716</v>
      </c>
      <c r="I193" s="110"/>
      <c r="J193" s="117">
        <v>3.1628078173553189</v>
      </c>
    </row>
    <row r="194" spans="1:10" x14ac:dyDescent="0.2">
      <c r="A194" s="137"/>
      <c r="B194" s="114">
        <v>5</v>
      </c>
      <c r="C194" s="108">
        <v>696.59640164236725</v>
      </c>
      <c r="D194" s="115">
        <v>521045.07566766214</v>
      </c>
      <c r="E194" s="115">
        <v>236698.08924497053</v>
      </c>
      <c r="F194" s="111">
        <f t="shared" si="52"/>
        <v>0.45427564772907197</v>
      </c>
      <c r="G194" s="111">
        <f t="shared" si="51"/>
        <v>0.96050290565356466</v>
      </c>
      <c r="H194" s="111">
        <f t="shared" si="53"/>
        <v>7.2884615265258361</v>
      </c>
      <c r="I194" s="110"/>
      <c r="J194" s="117">
        <v>3.4208573110033913</v>
      </c>
    </row>
    <row r="195" spans="1:10" x14ac:dyDescent="0.2">
      <c r="A195" s="137"/>
      <c r="B195" s="114">
        <v>6</v>
      </c>
      <c r="C195" s="108">
        <v>883.66857127391506</v>
      </c>
      <c r="D195" s="115">
        <v>715028.50669378601</v>
      </c>
      <c r="E195" s="115">
        <v>294409.89374621463</v>
      </c>
      <c r="F195" s="111">
        <f t="shared" si="52"/>
        <v>0.41174567306069226</v>
      </c>
      <c r="G195" s="111">
        <f t="shared" si="51"/>
        <v>1.194693034060498</v>
      </c>
      <c r="H195" s="111">
        <f t="shared" si="53"/>
        <v>8.4831545605863337</v>
      </c>
      <c r="I195" s="110"/>
      <c r="J195" s="117">
        <v>3.1895182350512115</v>
      </c>
    </row>
    <row r="196" spans="1:10" x14ac:dyDescent="0.2">
      <c r="A196" s="137"/>
      <c r="B196" s="114">
        <v>7</v>
      </c>
      <c r="C196" s="108">
        <v>1044.5425041962942</v>
      </c>
      <c r="D196" s="115">
        <v>420306.46639735386</v>
      </c>
      <c r="E196" s="115">
        <v>129666.71223832548</v>
      </c>
      <c r="F196" s="111">
        <f t="shared" si="52"/>
        <v>0.30850515660575101</v>
      </c>
      <c r="G196" s="111">
        <f t="shared" si="51"/>
        <v>0.52617769019063876</v>
      </c>
      <c r="H196" s="111">
        <f t="shared" si="53"/>
        <v>9.0093322507769731</v>
      </c>
      <c r="I196" s="110"/>
      <c r="J196" s="117">
        <v>3.0406152872589325</v>
      </c>
    </row>
    <row r="197" spans="1:10" x14ac:dyDescent="0.2">
      <c r="A197" s="137"/>
      <c r="B197" s="114">
        <v>8</v>
      </c>
      <c r="C197" s="108">
        <v>1349.7035546467075</v>
      </c>
      <c r="D197" s="115">
        <v>1273825.1388288795</v>
      </c>
      <c r="E197" s="115">
        <v>166037.72395260906</v>
      </c>
      <c r="F197" s="111">
        <f t="shared" si="52"/>
        <v>0.13034577422868235</v>
      </c>
      <c r="G197" s="111">
        <f t="shared" si="51"/>
        <v>0.67376849899084756</v>
      </c>
      <c r="H197" s="111">
        <f t="shared" si="53"/>
        <v>9.6831007497678208</v>
      </c>
      <c r="I197" s="110"/>
      <c r="J197" s="117">
        <v>2.1995320457861927</v>
      </c>
    </row>
    <row r="198" spans="1:10" x14ac:dyDescent="0.2">
      <c r="A198" s="137"/>
      <c r="B198" s="114">
        <v>9</v>
      </c>
      <c r="C198" s="108">
        <v>2089.5943731128459</v>
      </c>
      <c r="D198" s="115">
        <v>827201.2606454225</v>
      </c>
      <c r="E198" s="115">
        <v>127625.75657597066</v>
      </c>
      <c r="F198" s="111">
        <f t="shared" si="52"/>
        <v>0.15428622107803713</v>
      </c>
      <c r="G198" s="111">
        <f t="shared" si="51"/>
        <v>0.51789564680678601</v>
      </c>
      <c r="H198" s="111">
        <f t="shared" si="53"/>
        <v>10.200996396574606</v>
      </c>
      <c r="I198" s="110"/>
      <c r="J198" s="117">
        <v>2.4873010442212671</v>
      </c>
    </row>
    <row r="199" spans="1:10" ht="16" thickBot="1" x14ac:dyDescent="0.25">
      <c r="A199" s="138"/>
      <c r="B199" s="118">
        <v>10</v>
      </c>
      <c r="C199" s="119">
        <v>0</v>
      </c>
      <c r="D199" s="120">
        <v>957188.73124464776</v>
      </c>
      <c r="E199" s="120">
        <v>47472.120670836019</v>
      </c>
      <c r="F199" s="121">
        <f t="shared" si="52"/>
        <v>4.9595360999608991E-2</v>
      </c>
      <c r="G199" s="121">
        <f t="shared" si="51"/>
        <v>0.19263826753871235</v>
      </c>
      <c r="H199" s="121">
        <f t="shared" si="53"/>
        <v>10.393634664113318</v>
      </c>
      <c r="I199" s="125"/>
      <c r="J199" s="123">
        <v>2.1662936681520821</v>
      </c>
    </row>
    <row r="200" spans="1:10" ht="16" thickTop="1" x14ac:dyDescent="0.2">
      <c r="A200" s="139" t="s">
        <v>60</v>
      </c>
      <c r="B200" s="107" t="s">
        <v>32</v>
      </c>
      <c r="C200" s="108">
        <v>0</v>
      </c>
      <c r="D200" s="109">
        <v>1357577.7515654641</v>
      </c>
      <c r="E200" s="109">
        <v>515777.46286238742</v>
      </c>
      <c r="F200" s="110">
        <f>E200/D200</f>
        <v>0.37992480524053135</v>
      </c>
      <c r="G200" s="111">
        <f>E200/$E$13</f>
        <v>2.0929858510062869</v>
      </c>
      <c r="H200" s="110"/>
      <c r="I200" s="110"/>
      <c r="J200" s="112">
        <v>2.855205027278787</v>
      </c>
    </row>
    <row r="201" spans="1:10" x14ac:dyDescent="0.2">
      <c r="A201" s="137"/>
      <c r="B201" s="114">
        <v>1</v>
      </c>
      <c r="C201" s="108">
        <v>96.729470035485804</v>
      </c>
      <c r="D201" s="115">
        <v>135697.26635076749</v>
      </c>
      <c r="E201" s="115">
        <v>94454.557686939675</v>
      </c>
      <c r="F201" s="111">
        <f>E201/D201</f>
        <v>0.69606824239761445</v>
      </c>
      <c r="G201" s="111">
        <f t="shared" ref="G201:G210" si="54">E201/$E$13</f>
        <v>0.38328943592203307</v>
      </c>
      <c r="H201" s="111">
        <f>G201</f>
        <v>0.38328943592203307</v>
      </c>
      <c r="I201" s="110"/>
      <c r="J201" s="117">
        <v>2.8669415847507693</v>
      </c>
    </row>
    <row r="202" spans="1:10" x14ac:dyDescent="0.2">
      <c r="A202" s="137"/>
      <c r="B202" s="114">
        <v>2</v>
      </c>
      <c r="C202" s="108">
        <v>273.91091318689843</v>
      </c>
      <c r="D202" s="115">
        <v>98068.393310155356</v>
      </c>
      <c r="E202" s="115">
        <v>71016.35173978415</v>
      </c>
      <c r="F202" s="111">
        <f t="shared" ref="F202:F210" si="55">E202/D202</f>
        <v>0.72415127180869332</v>
      </c>
      <c r="G202" s="111">
        <f t="shared" si="54"/>
        <v>0.2881789726844094</v>
      </c>
      <c r="H202" s="111">
        <f>G202+H201</f>
        <v>0.67146840860644241</v>
      </c>
      <c r="I202" s="110"/>
      <c r="J202" s="117">
        <v>3.9523525781751068</v>
      </c>
    </row>
    <row r="203" spans="1:10" x14ac:dyDescent="0.2">
      <c r="A203" s="137"/>
      <c r="B203" s="114">
        <v>3</v>
      </c>
      <c r="C203" s="108">
        <v>399.28581269164357</v>
      </c>
      <c r="D203" s="115">
        <v>98318.813714107659</v>
      </c>
      <c r="E203" s="115">
        <v>61019.523814158369</v>
      </c>
      <c r="F203" s="111">
        <f t="shared" si="55"/>
        <v>0.6206291706447099</v>
      </c>
      <c r="G203" s="111">
        <f t="shared" si="54"/>
        <v>0.24761260267056151</v>
      </c>
      <c r="H203" s="111">
        <f t="shared" ref="H203:H210" si="56">G203+H202</f>
        <v>0.91908101127700392</v>
      </c>
      <c r="I203" s="110"/>
      <c r="J203" s="117">
        <v>3.537566757585707</v>
      </c>
    </row>
    <row r="204" spans="1:10" x14ac:dyDescent="0.2">
      <c r="A204" s="137"/>
      <c r="B204" s="114">
        <v>4</v>
      </c>
      <c r="C204" s="108">
        <v>522.37328348939923</v>
      </c>
      <c r="D204" s="115">
        <v>106940.44424390025</v>
      </c>
      <c r="E204" s="115">
        <v>63725.283915359505</v>
      </c>
      <c r="F204" s="111">
        <f t="shared" si="55"/>
        <v>0.59589507380407503</v>
      </c>
      <c r="G204" s="111">
        <f t="shared" si="54"/>
        <v>0.25859237207848207</v>
      </c>
      <c r="H204" s="111">
        <f t="shared" si="56"/>
        <v>1.177673383355486</v>
      </c>
      <c r="I204" s="110"/>
      <c r="J204" s="117">
        <v>3.4881323576502559</v>
      </c>
    </row>
    <row r="205" spans="1:10" x14ac:dyDescent="0.2">
      <c r="A205" s="137"/>
      <c r="B205" s="114">
        <v>5</v>
      </c>
      <c r="C205" s="108">
        <v>665.73319048978067</v>
      </c>
      <c r="D205" s="115">
        <v>138218.96314068881</v>
      </c>
      <c r="E205" s="115">
        <v>67110.200709563956</v>
      </c>
      <c r="F205" s="111">
        <f t="shared" si="55"/>
        <v>0.48553540834519615</v>
      </c>
      <c r="G205" s="111">
        <f t="shared" si="54"/>
        <v>0.27232810787001216</v>
      </c>
      <c r="H205" s="111">
        <f t="shared" si="56"/>
        <v>1.4500014912254982</v>
      </c>
      <c r="I205" s="110"/>
      <c r="J205" s="117">
        <v>3.064994872691666</v>
      </c>
    </row>
    <row r="206" spans="1:10" x14ac:dyDescent="0.2">
      <c r="A206" s="137"/>
      <c r="B206" s="114">
        <v>6</v>
      </c>
      <c r="C206" s="108">
        <v>839.81329478864632</v>
      </c>
      <c r="D206" s="115">
        <v>125291.38468990616</v>
      </c>
      <c r="E206" s="115">
        <v>51659.825001150835</v>
      </c>
      <c r="F206" s="111">
        <f t="shared" si="55"/>
        <v>0.41231745605659909</v>
      </c>
      <c r="G206" s="111">
        <f t="shared" si="54"/>
        <v>0.20963165430459588</v>
      </c>
      <c r="H206" s="111">
        <f t="shared" si="56"/>
        <v>1.6596331455300941</v>
      </c>
      <c r="I206" s="110"/>
      <c r="J206" s="117">
        <v>3.1293706002986879</v>
      </c>
    </row>
    <row r="207" spans="1:10" x14ac:dyDescent="0.2">
      <c r="A207" s="137"/>
      <c r="B207" s="114">
        <v>7</v>
      </c>
      <c r="C207" s="108">
        <v>1044.4358708315601</v>
      </c>
      <c r="D207" s="115">
        <v>111293.48309221766</v>
      </c>
      <c r="E207" s="115">
        <v>36052.390913151277</v>
      </c>
      <c r="F207" s="111">
        <f t="shared" si="55"/>
        <v>0.32393982029727925</v>
      </c>
      <c r="G207" s="111">
        <f t="shared" si="54"/>
        <v>0.14629786973903836</v>
      </c>
      <c r="H207" s="111">
        <f t="shared" si="56"/>
        <v>1.8059310152691324</v>
      </c>
      <c r="I207" s="110"/>
      <c r="J207" s="117">
        <v>2.8717614934348115</v>
      </c>
    </row>
    <row r="208" spans="1:10" x14ac:dyDescent="0.2">
      <c r="A208" s="137"/>
      <c r="B208" s="114">
        <v>8</v>
      </c>
      <c r="C208" s="108">
        <v>1349.3991186809706</v>
      </c>
      <c r="D208" s="115">
        <v>210099.82380646438</v>
      </c>
      <c r="E208" s="115">
        <v>34170.139820372569</v>
      </c>
      <c r="F208" s="111">
        <f t="shared" si="55"/>
        <v>0.16263764148535767</v>
      </c>
      <c r="G208" s="111">
        <f t="shared" si="54"/>
        <v>0.13865983746953214</v>
      </c>
      <c r="H208" s="111">
        <f t="shared" si="56"/>
        <v>1.9445908527386644</v>
      </c>
      <c r="I208" s="110"/>
      <c r="J208" s="117">
        <v>2.1907792066102081</v>
      </c>
    </row>
    <row r="209" spans="1:10" x14ac:dyDescent="0.2">
      <c r="A209" s="137"/>
      <c r="B209" s="114">
        <v>9</v>
      </c>
      <c r="C209" s="108">
        <v>2179.3035822573202</v>
      </c>
      <c r="D209" s="115">
        <v>164726.61438598792</v>
      </c>
      <c r="E209" s="115">
        <v>24936.412109775833</v>
      </c>
      <c r="F209" s="111">
        <f t="shared" si="55"/>
        <v>0.15138059021443101</v>
      </c>
      <c r="G209" s="111">
        <f t="shared" si="54"/>
        <v>0.10119007028918531</v>
      </c>
      <c r="H209" s="111">
        <f t="shared" si="56"/>
        <v>2.0457809230278499</v>
      </c>
      <c r="I209" s="110"/>
      <c r="J209" s="117">
        <v>2.396852199368118</v>
      </c>
    </row>
    <row r="210" spans="1:10" ht="16" thickBot="1" x14ac:dyDescent="0.25">
      <c r="A210" s="138"/>
      <c r="B210" s="118">
        <v>10</v>
      </c>
      <c r="C210" s="119">
        <v>0</v>
      </c>
      <c r="D210" s="120">
        <v>168922.56483126772</v>
      </c>
      <c r="E210" s="120">
        <v>11632.777152131472</v>
      </c>
      <c r="F210" s="121">
        <f t="shared" si="55"/>
        <v>6.8864554381773357E-2</v>
      </c>
      <c r="G210" s="121">
        <f t="shared" si="54"/>
        <v>4.7204927978437804E-2</v>
      </c>
      <c r="H210" s="121">
        <f t="shared" si="56"/>
        <v>2.0929858510062878</v>
      </c>
      <c r="I210" s="125"/>
      <c r="J210" s="123">
        <v>2.2984165916116606</v>
      </c>
    </row>
    <row r="211" spans="1:10" ht="16" thickTop="1" x14ac:dyDescent="0.2">
      <c r="A211" s="139" t="s">
        <v>61</v>
      </c>
      <c r="B211" s="107" t="s">
        <v>32</v>
      </c>
      <c r="C211" s="108">
        <v>0</v>
      </c>
      <c r="D211" s="109">
        <v>5949823.3629566431</v>
      </c>
      <c r="E211" s="109">
        <v>1842766.2895369451</v>
      </c>
      <c r="F211" s="110">
        <f>E211/D211</f>
        <v>0.30971781465142856</v>
      </c>
      <c r="G211" s="111">
        <f>E211/$E$13</f>
        <v>7.4778059306969382</v>
      </c>
      <c r="H211" s="110"/>
      <c r="I211" s="110"/>
      <c r="J211" s="112">
        <v>2.697859884761959</v>
      </c>
    </row>
    <row r="212" spans="1:10" x14ac:dyDescent="0.2">
      <c r="A212" s="137"/>
      <c r="B212" s="114">
        <v>1</v>
      </c>
      <c r="C212" s="108">
        <v>53.046349154896888</v>
      </c>
      <c r="D212" s="115">
        <v>628109.80920408596</v>
      </c>
      <c r="E212" s="115">
        <v>397258.95577314554</v>
      </c>
      <c r="F212" s="111">
        <f>E212/D212</f>
        <v>0.63246736470575937</v>
      </c>
      <c r="G212" s="111">
        <f t="shared" ref="G212:G221" si="57">E212/$E$13</f>
        <v>1.612046732333793</v>
      </c>
      <c r="H212" s="111">
        <f>G212</f>
        <v>1.612046732333793</v>
      </c>
      <c r="I212" s="110"/>
      <c r="J212" s="117">
        <v>2.5549459006098987</v>
      </c>
    </row>
    <row r="213" spans="1:10" x14ac:dyDescent="0.2">
      <c r="A213" s="137"/>
      <c r="B213" s="114">
        <v>2</v>
      </c>
      <c r="C213" s="108">
        <v>274.01402607773929</v>
      </c>
      <c r="D213" s="115">
        <v>403551.73302100744</v>
      </c>
      <c r="E213" s="115">
        <v>277488.03739666502</v>
      </c>
      <c r="F213" s="111">
        <f t="shared" ref="F213:F221" si="58">E213/D213</f>
        <v>0.68761453536421813</v>
      </c>
      <c r="G213" s="111">
        <f t="shared" si="57"/>
        <v>1.1260254235840439</v>
      </c>
      <c r="H213" s="111">
        <f>G213+H212</f>
        <v>2.7380721559178367</v>
      </c>
      <c r="I213" s="110"/>
      <c r="J213" s="117">
        <v>3.8395205622516584</v>
      </c>
    </row>
    <row r="214" spans="1:10" x14ac:dyDescent="0.2">
      <c r="A214" s="137"/>
      <c r="B214" s="114">
        <v>3</v>
      </c>
      <c r="C214" s="108">
        <v>432.25120150648104</v>
      </c>
      <c r="D214" s="115">
        <v>454093.66304677597</v>
      </c>
      <c r="E214" s="115">
        <v>248328.31458226571</v>
      </c>
      <c r="F214" s="111">
        <f t="shared" si="58"/>
        <v>0.54686584462792986</v>
      </c>
      <c r="G214" s="111">
        <f t="shared" si="57"/>
        <v>1.0076974785608113</v>
      </c>
      <c r="H214" s="111">
        <f t="shared" ref="H214:H221" si="59">G214+H213</f>
        <v>3.745769634478648</v>
      </c>
      <c r="I214" s="110"/>
      <c r="J214" s="117">
        <v>3.4724111894209022</v>
      </c>
    </row>
    <row r="215" spans="1:10" x14ac:dyDescent="0.2">
      <c r="A215" s="137"/>
      <c r="B215" s="114">
        <v>4</v>
      </c>
      <c r="C215" s="108">
        <v>561.18994571275596</v>
      </c>
      <c r="D215" s="115">
        <v>525530.35924759693</v>
      </c>
      <c r="E215" s="115">
        <v>240151.76640757616</v>
      </c>
      <c r="F215" s="111">
        <f t="shared" si="58"/>
        <v>0.45697030091925045</v>
      </c>
      <c r="G215" s="111">
        <f t="shared" si="57"/>
        <v>0.97451766580838306</v>
      </c>
      <c r="H215" s="111">
        <f t="shared" si="59"/>
        <v>4.7202873002870307</v>
      </c>
      <c r="I215" s="110"/>
      <c r="J215" s="117">
        <v>2.989190671781135</v>
      </c>
    </row>
    <row r="216" spans="1:10" x14ac:dyDescent="0.2">
      <c r="A216" s="137"/>
      <c r="B216" s="114">
        <v>5</v>
      </c>
      <c r="C216" s="108">
        <v>736.4582360052533</v>
      </c>
      <c r="D216" s="115">
        <v>502706.93749691488</v>
      </c>
      <c r="E216" s="115">
        <v>216197.78295771638</v>
      </c>
      <c r="F216" s="111">
        <f t="shared" si="58"/>
        <v>0.43006723566261346</v>
      </c>
      <c r="G216" s="111">
        <f t="shared" si="57"/>
        <v>0.87731421655807784</v>
      </c>
      <c r="H216" s="111">
        <f t="shared" si="59"/>
        <v>5.5976015168451081</v>
      </c>
      <c r="I216" s="110"/>
      <c r="J216" s="117">
        <v>3.203669779906281</v>
      </c>
    </row>
    <row r="217" spans="1:10" x14ac:dyDescent="0.2">
      <c r="A217" s="137"/>
      <c r="B217" s="114">
        <v>6</v>
      </c>
      <c r="C217" s="108">
        <v>999.09225421052804</v>
      </c>
      <c r="D217" s="115">
        <v>450744.22705261409</v>
      </c>
      <c r="E217" s="115">
        <v>152008.38848473877</v>
      </c>
      <c r="F217" s="111">
        <f t="shared" si="58"/>
        <v>0.33723868074520069</v>
      </c>
      <c r="G217" s="111">
        <f t="shared" si="57"/>
        <v>0.61683851901398401</v>
      </c>
      <c r="H217" s="111">
        <f t="shared" si="59"/>
        <v>6.2144400358590923</v>
      </c>
      <c r="I217" s="110"/>
      <c r="J217" s="117">
        <v>3.1228476114999357</v>
      </c>
    </row>
    <row r="218" spans="1:10" x14ac:dyDescent="0.2">
      <c r="A218" s="137"/>
      <c r="B218" s="114">
        <v>7</v>
      </c>
      <c r="C218" s="108">
        <v>1246.4658530619954</v>
      </c>
      <c r="D218" s="115">
        <v>854977.66684183013</v>
      </c>
      <c r="E218" s="115">
        <v>131464.00365502547</v>
      </c>
      <c r="F218" s="111">
        <f t="shared" si="58"/>
        <v>0.15376308499453023</v>
      </c>
      <c r="G218" s="111">
        <f t="shared" si="57"/>
        <v>0.53347096253412574</v>
      </c>
      <c r="H218" s="111">
        <f t="shared" si="59"/>
        <v>6.747910998393218</v>
      </c>
      <c r="I218" s="110"/>
      <c r="J218" s="117">
        <v>2.1248494574865733</v>
      </c>
    </row>
    <row r="219" spans="1:10" x14ac:dyDescent="0.2">
      <c r="A219" s="137"/>
      <c r="B219" s="114">
        <v>8</v>
      </c>
      <c r="C219" s="108">
        <v>1748.7016627278638</v>
      </c>
      <c r="D219" s="115">
        <v>640163.92422200029</v>
      </c>
      <c r="E219" s="115">
        <v>97132.960546437927</v>
      </c>
      <c r="F219" s="111">
        <f t="shared" si="58"/>
        <v>0.15173138765119404</v>
      </c>
      <c r="G219" s="111">
        <f t="shared" si="57"/>
        <v>0.39415819171666211</v>
      </c>
      <c r="H219" s="111">
        <f t="shared" si="59"/>
        <v>7.1420691901098801</v>
      </c>
      <c r="I219" s="110"/>
      <c r="J219" s="117">
        <v>2.5150060169494477</v>
      </c>
    </row>
    <row r="220" spans="1:10" x14ac:dyDescent="0.2">
      <c r="A220" s="137"/>
      <c r="B220" s="114">
        <v>9</v>
      </c>
      <c r="C220" s="108">
        <v>2993.5528225144394</v>
      </c>
      <c r="D220" s="115">
        <v>656383.09275051113</v>
      </c>
      <c r="E220" s="115">
        <v>56511.329158180859</v>
      </c>
      <c r="F220" s="111">
        <f t="shared" si="58"/>
        <v>8.6095040811266926E-2</v>
      </c>
      <c r="G220" s="111">
        <f t="shared" si="57"/>
        <v>0.22931869045466358</v>
      </c>
      <c r="H220" s="111">
        <f t="shared" si="59"/>
        <v>7.3713878805645434</v>
      </c>
      <c r="I220" s="110"/>
      <c r="J220" s="117">
        <v>2.3570326258862542</v>
      </c>
    </row>
    <row r="221" spans="1:10" ht="16" thickBot="1" x14ac:dyDescent="0.25">
      <c r="A221" s="138"/>
      <c r="B221" s="118">
        <v>10</v>
      </c>
      <c r="C221" s="119">
        <v>0</v>
      </c>
      <c r="D221" s="120">
        <v>833561.95007330878</v>
      </c>
      <c r="E221" s="120">
        <v>26224.750575194252</v>
      </c>
      <c r="F221" s="121">
        <f t="shared" si="58"/>
        <v>3.1461069657615588E-2</v>
      </c>
      <c r="G221" s="121">
        <f t="shared" si="57"/>
        <v>0.10641805013239791</v>
      </c>
      <c r="H221" s="121">
        <f t="shared" si="59"/>
        <v>7.4778059306969418</v>
      </c>
      <c r="I221" s="125"/>
      <c r="J221" s="123">
        <v>2.1089059724916002</v>
      </c>
    </row>
    <row r="222" spans="1:10" ht="16" thickTop="1" x14ac:dyDescent="0.2">
      <c r="A222" s="139" t="s">
        <v>62</v>
      </c>
      <c r="B222" s="107" t="s">
        <v>32</v>
      </c>
      <c r="C222" s="108">
        <v>0</v>
      </c>
      <c r="D222" s="109">
        <v>15396045.908648536</v>
      </c>
      <c r="E222" s="109">
        <v>4429420.0338544808</v>
      </c>
      <c r="F222" s="110">
        <f>E222/D222</f>
        <v>0.28769854676558931</v>
      </c>
      <c r="G222" s="111">
        <f>E222/$E$13</f>
        <v>17.974250770035486</v>
      </c>
      <c r="H222" s="110"/>
      <c r="I222" s="110"/>
      <c r="J222" s="112">
        <v>2.8601981530222655</v>
      </c>
    </row>
    <row r="223" spans="1:10" x14ac:dyDescent="0.2">
      <c r="A223" s="137"/>
      <c r="B223" s="114">
        <v>1</v>
      </c>
      <c r="C223" s="108">
        <v>174.12472090795998</v>
      </c>
      <c r="D223" s="115">
        <v>1478982.4612373882</v>
      </c>
      <c r="E223" s="115">
        <v>912926.69384063338</v>
      </c>
      <c r="F223" s="111">
        <f>E223/D223</f>
        <v>0.61726674775901991</v>
      </c>
      <c r="G223" s="111">
        <f t="shared" ref="G223:G232" si="60">E223/$E$13</f>
        <v>3.7045873284389543</v>
      </c>
      <c r="H223" s="111">
        <f>G223</f>
        <v>3.7045873284389543</v>
      </c>
      <c r="I223" s="110"/>
      <c r="J223" s="117">
        <v>2.9337128022843881</v>
      </c>
    </row>
    <row r="224" spans="1:10" x14ac:dyDescent="0.2">
      <c r="A224" s="137"/>
      <c r="B224" s="114">
        <v>2</v>
      </c>
      <c r="C224" s="108">
        <v>349.9397927418612</v>
      </c>
      <c r="D224" s="115">
        <v>1103207.2431697431</v>
      </c>
      <c r="E224" s="115">
        <v>658700.42435272678</v>
      </c>
      <c r="F224" s="111">
        <f t="shared" ref="F224:F232" si="61">E224/D224</f>
        <v>0.59707768275717976</v>
      </c>
      <c r="G224" s="111">
        <f t="shared" si="60"/>
        <v>2.6729563959058185</v>
      </c>
      <c r="H224" s="111">
        <f>G224+H223</f>
        <v>6.3775437243447728</v>
      </c>
      <c r="I224" s="110"/>
      <c r="J224" s="117">
        <v>3.9411223837903404</v>
      </c>
    </row>
    <row r="225" spans="1:10" x14ac:dyDescent="0.2">
      <c r="A225" s="137"/>
      <c r="B225" s="114">
        <v>3</v>
      </c>
      <c r="C225" s="108">
        <v>499.93552050379878</v>
      </c>
      <c r="D225" s="115">
        <v>952543.03938298707</v>
      </c>
      <c r="E225" s="115">
        <v>507956.84154252062</v>
      </c>
      <c r="F225" s="111">
        <f t="shared" si="61"/>
        <v>0.53326392671091416</v>
      </c>
      <c r="G225" s="111">
        <f t="shared" si="60"/>
        <v>2.0612503624532974</v>
      </c>
      <c r="H225" s="111">
        <f t="shared" ref="H225:H232" si="62">G225+H224</f>
        <v>8.4387940867980706</v>
      </c>
      <c r="I225" s="110"/>
      <c r="J225" s="117">
        <v>3.8087954181933701</v>
      </c>
    </row>
    <row r="226" spans="1:10" x14ac:dyDescent="0.2">
      <c r="A226" s="137"/>
      <c r="B226" s="114">
        <v>4</v>
      </c>
      <c r="C226" s="108">
        <v>664.81308821616324</v>
      </c>
      <c r="D226" s="115">
        <v>1570654.1051824244</v>
      </c>
      <c r="E226" s="115">
        <v>655976.66643545439</v>
      </c>
      <c r="F226" s="111">
        <f t="shared" si="61"/>
        <v>0.41764553014634986</v>
      </c>
      <c r="G226" s="111">
        <f t="shared" si="60"/>
        <v>2.661903592724423</v>
      </c>
      <c r="H226" s="111">
        <f t="shared" si="62"/>
        <v>11.100697679522494</v>
      </c>
      <c r="I226" s="110"/>
      <c r="J226" s="117">
        <v>3.1837174108638031</v>
      </c>
    </row>
    <row r="227" spans="1:10" x14ac:dyDescent="0.2">
      <c r="A227" s="137"/>
      <c r="B227" s="114">
        <v>5</v>
      </c>
      <c r="C227" s="108">
        <v>849.68431470738699</v>
      </c>
      <c r="D227" s="115">
        <v>1397424.5217664221</v>
      </c>
      <c r="E227" s="115">
        <v>553260.77808213339</v>
      </c>
      <c r="F227" s="111">
        <f t="shared" si="61"/>
        <v>0.3959146053790305</v>
      </c>
      <c r="G227" s="111">
        <f t="shared" si="60"/>
        <v>2.2450903031247549</v>
      </c>
      <c r="H227" s="111">
        <f t="shared" si="62"/>
        <v>13.345787982647249</v>
      </c>
      <c r="I227" s="110"/>
      <c r="J227" s="117">
        <v>3.2371928239580545</v>
      </c>
    </row>
    <row r="228" spans="1:10" x14ac:dyDescent="0.2">
      <c r="A228" s="137"/>
      <c r="B228" s="114">
        <v>6</v>
      </c>
      <c r="C228" s="108">
        <v>1056.6547047664105</v>
      </c>
      <c r="D228" s="115">
        <v>1781703.0926057985</v>
      </c>
      <c r="E228" s="115">
        <v>348615.24807695881</v>
      </c>
      <c r="F228" s="111">
        <f t="shared" si="61"/>
        <v>0.19566405285130742</v>
      </c>
      <c r="G228" s="111">
        <f t="shared" si="60"/>
        <v>1.4146542534465016</v>
      </c>
      <c r="H228" s="111">
        <f t="shared" si="62"/>
        <v>14.76044223609375</v>
      </c>
      <c r="I228" s="110"/>
      <c r="J228" s="117">
        <v>2.514683882313224</v>
      </c>
    </row>
    <row r="229" spans="1:10" x14ac:dyDescent="0.2">
      <c r="A229" s="137"/>
      <c r="B229" s="114">
        <v>7</v>
      </c>
      <c r="C229" s="108">
        <v>1365.8604140702719</v>
      </c>
      <c r="D229" s="115">
        <v>1522039.3594835405</v>
      </c>
      <c r="E229" s="115">
        <v>286223.02915661118</v>
      </c>
      <c r="F229" s="111">
        <f t="shared" si="61"/>
        <v>0.18805231768364558</v>
      </c>
      <c r="G229" s="111">
        <f t="shared" si="60"/>
        <v>1.1614713580782807</v>
      </c>
      <c r="H229" s="111">
        <f t="shared" si="62"/>
        <v>15.921913594172031</v>
      </c>
      <c r="I229" s="110"/>
      <c r="J229" s="117">
        <v>2.8778787350554742</v>
      </c>
    </row>
    <row r="230" spans="1:10" x14ac:dyDescent="0.2">
      <c r="A230" s="137"/>
      <c r="B230" s="114">
        <v>8</v>
      </c>
      <c r="C230" s="108">
        <v>1832.6649757353446</v>
      </c>
      <c r="D230" s="115">
        <v>1671555.7774981312</v>
      </c>
      <c r="E230" s="115">
        <v>264052.12851616769</v>
      </c>
      <c r="F230" s="111">
        <f t="shared" si="61"/>
        <v>0.1579678836152166</v>
      </c>
      <c r="G230" s="111">
        <f t="shared" si="60"/>
        <v>1.0715035237200448</v>
      </c>
      <c r="H230" s="111">
        <f t="shared" si="62"/>
        <v>16.993417117892076</v>
      </c>
      <c r="I230" s="110"/>
      <c r="J230" s="117">
        <v>2.6326048742535981</v>
      </c>
    </row>
    <row r="231" spans="1:10" x14ac:dyDescent="0.2">
      <c r="A231" s="137"/>
      <c r="B231" s="114">
        <v>9</v>
      </c>
      <c r="C231" s="108">
        <v>2992.0327289248557</v>
      </c>
      <c r="D231" s="115">
        <v>1784866.6500501761</v>
      </c>
      <c r="E231" s="115">
        <v>155567.25110911572</v>
      </c>
      <c r="F231" s="111">
        <f t="shared" si="61"/>
        <v>8.7159032919765983E-2</v>
      </c>
      <c r="G231" s="111">
        <f t="shared" si="60"/>
        <v>0.63128011380015137</v>
      </c>
      <c r="H231" s="111">
        <f t="shared" si="62"/>
        <v>17.624697231692227</v>
      </c>
      <c r="I231" s="110"/>
      <c r="J231" s="117">
        <v>2.4638916860648004</v>
      </c>
    </row>
    <row r="232" spans="1:10" ht="16" thickBot="1" x14ac:dyDescent="0.25">
      <c r="A232" s="138"/>
      <c r="B232" s="118">
        <v>10</v>
      </c>
      <c r="C232" s="119">
        <v>0</v>
      </c>
      <c r="D232" s="120">
        <v>2133069.6582719241</v>
      </c>
      <c r="E232" s="120">
        <v>86140.972742159021</v>
      </c>
      <c r="F232" s="121">
        <f t="shared" si="61"/>
        <v>4.0383572288935417E-2</v>
      </c>
      <c r="G232" s="121">
        <f t="shared" si="60"/>
        <v>0.34955353834326031</v>
      </c>
      <c r="H232" s="121">
        <f t="shared" si="62"/>
        <v>17.974250770035489</v>
      </c>
      <c r="I232" s="125"/>
      <c r="J232" s="123">
        <v>2.12732657388394</v>
      </c>
    </row>
    <row r="233" spans="1:10" ht="16" thickTop="1" x14ac:dyDescent="0.2">
      <c r="A233" s="139" t="s">
        <v>63</v>
      </c>
      <c r="B233" s="107" t="s">
        <v>32</v>
      </c>
      <c r="C233" s="108">
        <v>0</v>
      </c>
      <c r="D233" s="109">
        <v>3885793.9226242425</v>
      </c>
      <c r="E233" s="109">
        <v>1215201.690261686</v>
      </c>
      <c r="F233" s="110">
        <f>E233/D233</f>
        <v>0.3127293197887881</v>
      </c>
      <c r="G233" s="111">
        <f>E233/$E$13</f>
        <v>4.9311963530194562</v>
      </c>
      <c r="H233" s="110"/>
      <c r="I233" s="110"/>
      <c r="J233" s="112">
        <v>2.8406972317040458</v>
      </c>
    </row>
    <row r="234" spans="1:10" x14ac:dyDescent="0.2">
      <c r="A234" s="137"/>
      <c r="B234" s="114">
        <v>1</v>
      </c>
      <c r="C234" s="108">
        <v>215.04349392092126</v>
      </c>
      <c r="D234" s="115">
        <v>361576.66042089491</v>
      </c>
      <c r="E234" s="115">
        <v>250902.04376517751</v>
      </c>
      <c r="F234" s="111">
        <f>E234/D234</f>
        <v>0.69391106016940884</v>
      </c>
      <c r="G234" s="111">
        <f t="shared" ref="G234:G243" si="63">E234/$E$13</f>
        <v>1.0181414765095809</v>
      </c>
      <c r="H234" s="111">
        <f>G234</f>
        <v>1.0181414765095809</v>
      </c>
      <c r="I234" s="110"/>
      <c r="J234" s="117">
        <v>3.0564491453316496</v>
      </c>
    </row>
    <row r="235" spans="1:10" x14ac:dyDescent="0.2">
      <c r="A235" s="137"/>
      <c r="B235" s="114">
        <v>2</v>
      </c>
      <c r="C235" s="108">
        <v>396.35623612969397</v>
      </c>
      <c r="D235" s="115">
        <v>273423.09244830132</v>
      </c>
      <c r="E235" s="115">
        <v>173809.63655539774</v>
      </c>
      <c r="F235" s="111">
        <f t="shared" ref="F235:F243" si="64">E235/D235</f>
        <v>0.63568016512087966</v>
      </c>
      <c r="G235" s="111">
        <f t="shared" si="63"/>
        <v>0.70530633126180542</v>
      </c>
      <c r="H235" s="111">
        <f>G235+H234</f>
        <v>1.7234478077713864</v>
      </c>
      <c r="I235" s="110"/>
      <c r="J235" s="117">
        <v>3.8891519716684964</v>
      </c>
    </row>
    <row r="236" spans="1:10" x14ac:dyDescent="0.2">
      <c r="A236" s="137"/>
      <c r="B236" s="114">
        <v>3</v>
      </c>
      <c r="C236" s="108">
        <v>548.22275076790606</v>
      </c>
      <c r="D236" s="115">
        <v>351963.41184680327</v>
      </c>
      <c r="E236" s="115">
        <v>181072.89276859595</v>
      </c>
      <c r="F236" s="111">
        <f t="shared" si="64"/>
        <v>0.51446510254710887</v>
      </c>
      <c r="G236" s="111">
        <f t="shared" si="63"/>
        <v>0.73478007445735349</v>
      </c>
      <c r="H236" s="111">
        <f t="shared" ref="H236:H243" si="65">G236+H235</f>
        <v>2.4582278822287398</v>
      </c>
      <c r="I236" s="110"/>
      <c r="J236" s="117">
        <v>3.2454871124488047</v>
      </c>
    </row>
    <row r="237" spans="1:10" x14ac:dyDescent="0.2">
      <c r="A237" s="137"/>
      <c r="B237" s="114">
        <v>4</v>
      </c>
      <c r="C237" s="108">
        <v>699.91553009366032</v>
      </c>
      <c r="D237" s="115">
        <v>300974.94787103462</v>
      </c>
      <c r="E237" s="115">
        <v>149777.07656825992</v>
      </c>
      <c r="F237" s="111">
        <f t="shared" si="64"/>
        <v>0.49763967940759712</v>
      </c>
      <c r="G237" s="111">
        <f t="shared" si="63"/>
        <v>0.60778402437892476</v>
      </c>
      <c r="H237" s="111">
        <f t="shared" si="65"/>
        <v>3.0660119066076645</v>
      </c>
      <c r="I237" s="110"/>
      <c r="J237" s="117">
        <v>3.378935767187353</v>
      </c>
    </row>
    <row r="238" spans="1:10" x14ac:dyDescent="0.2">
      <c r="A238" s="137"/>
      <c r="B238" s="114">
        <v>5</v>
      </c>
      <c r="C238" s="108">
        <v>887.1251031606879</v>
      </c>
      <c r="D238" s="115">
        <v>364819.34289556637</v>
      </c>
      <c r="E238" s="115">
        <v>163478.71908106178</v>
      </c>
      <c r="F238" s="111">
        <f t="shared" si="64"/>
        <v>0.44810869342489712</v>
      </c>
      <c r="G238" s="111">
        <f t="shared" si="63"/>
        <v>0.66338425118156785</v>
      </c>
      <c r="H238" s="111">
        <f t="shared" si="65"/>
        <v>3.7293961577892323</v>
      </c>
      <c r="I238" s="110"/>
      <c r="J238" s="117">
        <v>3.2340274576469188</v>
      </c>
    </row>
    <row r="239" spans="1:10" x14ac:dyDescent="0.2">
      <c r="A239" s="137"/>
      <c r="B239" s="114">
        <v>6</v>
      </c>
      <c r="C239" s="108">
        <v>1050.6601609860659</v>
      </c>
      <c r="D239" s="115">
        <v>473686.70606549294</v>
      </c>
      <c r="E239" s="115">
        <v>84366.937595593321</v>
      </c>
      <c r="F239" s="111">
        <f t="shared" si="64"/>
        <v>0.17810704103637767</v>
      </c>
      <c r="G239" s="111">
        <f t="shared" si="63"/>
        <v>0.34235463818127215</v>
      </c>
      <c r="H239" s="111">
        <f t="shared" si="65"/>
        <v>4.0717507959705044</v>
      </c>
      <c r="I239" s="110"/>
      <c r="J239" s="117">
        <v>2.3632695109264521</v>
      </c>
    </row>
    <row r="240" spans="1:10" x14ac:dyDescent="0.2">
      <c r="A240" s="137"/>
      <c r="B240" s="114">
        <v>7</v>
      </c>
      <c r="C240" s="108">
        <v>1332.136328532205</v>
      </c>
      <c r="D240" s="115">
        <v>392277.21933996939</v>
      </c>
      <c r="E240" s="115">
        <v>81615.351221282137</v>
      </c>
      <c r="F240" s="111">
        <f t="shared" si="64"/>
        <v>0.20805529150687108</v>
      </c>
      <c r="G240" s="111">
        <f t="shared" si="63"/>
        <v>0.33118890923046773</v>
      </c>
      <c r="H240" s="111">
        <f t="shared" si="65"/>
        <v>4.4029397052009722</v>
      </c>
      <c r="I240" s="110"/>
      <c r="J240" s="117">
        <v>2.7065794720399352</v>
      </c>
    </row>
    <row r="241" spans="1:10" x14ac:dyDescent="0.2">
      <c r="A241" s="137"/>
      <c r="B241" s="114">
        <v>8</v>
      </c>
      <c r="C241" s="108">
        <v>1799.0019475839201</v>
      </c>
      <c r="D241" s="115">
        <v>429508.75331072556</v>
      </c>
      <c r="E241" s="115">
        <v>65232.082903108014</v>
      </c>
      <c r="F241" s="111">
        <f t="shared" si="64"/>
        <v>0.15187602674052197</v>
      </c>
      <c r="G241" s="111">
        <f t="shared" si="63"/>
        <v>0.26470684816312179</v>
      </c>
      <c r="H241" s="111">
        <f t="shared" si="65"/>
        <v>4.6676465533640936</v>
      </c>
      <c r="I241" s="110"/>
      <c r="J241" s="117">
        <v>2.6354588316954954</v>
      </c>
    </row>
    <row r="242" spans="1:10" x14ac:dyDescent="0.2">
      <c r="A242" s="137"/>
      <c r="B242" s="114">
        <v>9</v>
      </c>
      <c r="C242" s="108">
        <v>2732.9308733252101</v>
      </c>
      <c r="D242" s="115">
        <v>457266.42498117936</v>
      </c>
      <c r="E242" s="115">
        <v>42508.577613624941</v>
      </c>
      <c r="F242" s="111">
        <f t="shared" si="64"/>
        <v>9.2962385365106467E-2</v>
      </c>
      <c r="G242" s="111">
        <f t="shared" si="63"/>
        <v>0.17249658602368459</v>
      </c>
      <c r="H242" s="111">
        <f t="shared" si="65"/>
        <v>4.8401431393877781</v>
      </c>
      <c r="I242" s="110"/>
      <c r="J242" s="117">
        <v>2.4291766539191348</v>
      </c>
    </row>
    <row r="243" spans="1:10" ht="16" thickBot="1" x14ac:dyDescent="0.25">
      <c r="A243" s="138"/>
      <c r="B243" s="118">
        <v>10</v>
      </c>
      <c r="C243" s="119">
        <v>0</v>
      </c>
      <c r="D243" s="120">
        <v>480297.36344427988</v>
      </c>
      <c r="E243" s="120">
        <v>22438.372189584334</v>
      </c>
      <c r="F243" s="121">
        <f t="shared" si="64"/>
        <v>4.6717666798492527E-2</v>
      </c>
      <c r="G243" s="121">
        <f t="shared" si="63"/>
        <v>9.105321363167633E-2</v>
      </c>
      <c r="H243" s="121">
        <f t="shared" si="65"/>
        <v>4.9311963530194545</v>
      </c>
      <c r="I243" s="125"/>
      <c r="J243" s="123">
        <v>2.3044547045785775</v>
      </c>
    </row>
    <row r="244" spans="1:10" ht="16" thickTop="1" x14ac:dyDescent="0.2">
      <c r="A244" s="139" t="s">
        <v>64</v>
      </c>
      <c r="B244" s="107" t="s">
        <v>32</v>
      </c>
      <c r="C244" s="108">
        <v>0</v>
      </c>
      <c r="D244" s="109">
        <v>2466759.4137746412</v>
      </c>
      <c r="E244" s="109">
        <v>515833.11724244175</v>
      </c>
      <c r="F244" s="110">
        <f>E244/D244</f>
        <v>0.20911367130575279</v>
      </c>
      <c r="G244" s="111">
        <f>E244/$E$13</f>
        <v>2.0932116922622304</v>
      </c>
      <c r="H244" s="110"/>
      <c r="I244" s="110"/>
      <c r="J244" s="112">
        <v>2.7892391566347188</v>
      </c>
    </row>
    <row r="245" spans="1:10" x14ac:dyDescent="0.2">
      <c r="A245" s="137"/>
      <c r="B245" s="114">
        <v>1</v>
      </c>
      <c r="C245" s="108">
        <v>330.56120878790915</v>
      </c>
      <c r="D245" s="115">
        <v>205181.07952502015</v>
      </c>
      <c r="E245" s="115">
        <v>114016.31226297921</v>
      </c>
      <c r="F245" s="111">
        <f>E245/D245</f>
        <v>0.55568628709293755</v>
      </c>
      <c r="G245" s="111">
        <f t="shared" ref="G245:G254" si="66">E245/$E$13</f>
        <v>0.46266955331082238</v>
      </c>
      <c r="H245" s="111">
        <f>G245</f>
        <v>0.46266955331082238</v>
      </c>
      <c r="I245" s="110"/>
      <c r="J245" s="117">
        <v>3.3271946283612523</v>
      </c>
    </row>
    <row r="246" spans="1:10" x14ac:dyDescent="0.2">
      <c r="A246" s="137"/>
      <c r="B246" s="114">
        <v>2</v>
      </c>
      <c r="C246" s="108">
        <v>524.88335491237035</v>
      </c>
      <c r="D246" s="115">
        <v>205839.85850283847</v>
      </c>
      <c r="E246" s="115">
        <v>90480.58840571162</v>
      </c>
      <c r="F246" s="111">
        <f t="shared" ref="F246:F254" si="67">E246/D246</f>
        <v>0.43956787117818547</v>
      </c>
      <c r="G246" s="111">
        <f t="shared" si="66"/>
        <v>0.36716336978532194</v>
      </c>
      <c r="H246" s="111">
        <f>G246+H245</f>
        <v>0.82983292309614431</v>
      </c>
      <c r="I246" s="110"/>
      <c r="J246" s="117">
        <v>3.2923710387852205</v>
      </c>
    </row>
    <row r="247" spans="1:10" x14ac:dyDescent="0.2">
      <c r="A247" s="137"/>
      <c r="B247" s="114">
        <v>3</v>
      </c>
      <c r="C247" s="108">
        <v>697.96988303448768</v>
      </c>
      <c r="D247" s="115">
        <v>197538.07571446936</v>
      </c>
      <c r="E247" s="115">
        <v>63529.88530993594</v>
      </c>
      <c r="F247" s="111">
        <f t="shared" si="67"/>
        <v>0.32160830300769438</v>
      </c>
      <c r="G247" s="111">
        <f t="shared" si="66"/>
        <v>0.25779945934788645</v>
      </c>
      <c r="H247" s="111">
        <f t="shared" ref="H247:H254" si="68">G247+H246</f>
        <v>1.0876323824440308</v>
      </c>
      <c r="I247" s="110"/>
      <c r="J247" s="117">
        <v>3.4322136358279183</v>
      </c>
    </row>
    <row r="248" spans="1:10" x14ac:dyDescent="0.2">
      <c r="A248" s="137"/>
      <c r="B248" s="114">
        <v>4</v>
      </c>
      <c r="C248" s="108">
        <v>864.40643095673067</v>
      </c>
      <c r="D248" s="115">
        <v>213478.40596890208</v>
      </c>
      <c r="E248" s="115">
        <v>70800.843053521938</v>
      </c>
      <c r="F248" s="111">
        <f t="shared" si="67"/>
        <v>0.33165341820959476</v>
      </c>
      <c r="G248" s="111">
        <f t="shared" si="66"/>
        <v>0.28730445477001165</v>
      </c>
      <c r="H248" s="111">
        <f t="shared" si="68"/>
        <v>1.3749368372140425</v>
      </c>
      <c r="I248" s="110"/>
      <c r="J248" s="117">
        <v>3.289476533131793</v>
      </c>
    </row>
    <row r="249" spans="1:10" x14ac:dyDescent="0.2">
      <c r="A249" s="137"/>
      <c r="B249" s="114">
        <v>5</v>
      </c>
      <c r="C249" s="108">
        <v>1024.8447637713434</v>
      </c>
      <c r="D249" s="115">
        <v>220279.29895897396</v>
      </c>
      <c r="E249" s="115">
        <v>43789.268011230786</v>
      </c>
      <c r="F249" s="111">
        <f t="shared" si="67"/>
        <v>0.19878975563376178</v>
      </c>
      <c r="G249" s="111">
        <f t="shared" si="66"/>
        <v>0.17769353058739812</v>
      </c>
      <c r="H249" s="111">
        <f t="shared" si="68"/>
        <v>1.5526303678014406</v>
      </c>
      <c r="I249" s="110"/>
      <c r="J249" s="117">
        <v>3.0599334983679074</v>
      </c>
    </row>
    <row r="250" spans="1:10" x14ac:dyDescent="0.2">
      <c r="A250" s="137"/>
      <c r="B250" s="114">
        <v>6</v>
      </c>
      <c r="C250" s="108">
        <v>1199.2527872744372</v>
      </c>
      <c r="D250" s="115">
        <v>276652.20368089521</v>
      </c>
      <c r="E250" s="115">
        <v>29034.542130859358</v>
      </c>
      <c r="F250" s="111">
        <f t="shared" si="67"/>
        <v>0.10494961451436434</v>
      </c>
      <c r="G250" s="111">
        <f t="shared" si="66"/>
        <v>0.11781997129748198</v>
      </c>
      <c r="H250" s="111">
        <f t="shared" si="68"/>
        <v>1.6704503390989225</v>
      </c>
      <c r="I250" s="110"/>
      <c r="J250" s="117">
        <v>2.4067101764471222</v>
      </c>
    </row>
    <row r="251" spans="1:10" x14ac:dyDescent="0.2">
      <c r="A251" s="137"/>
      <c r="B251" s="114">
        <v>7</v>
      </c>
      <c r="C251" s="108">
        <v>1497.1662642541924</v>
      </c>
      <c r="D251" s="115">
        <v>255064.61648657423</v>
      </c>
      <c r="E251" s="115">
        <v>39012.767278339663</v>
      </c>
      <c r="F251" s="111">
        <f t="shared" si="67"/>
        <v>0.15295248637669492</v>
      </c>
      <c r="G251" s="111">
        <f t="shared" si="66"/>
        <v>0.15831085264761077</v>
      </c>
      <c r="H251" s="111">
        <f t="shared" si="68"/>
        <v>1.8287611917465332</v>
      </c>
      <c r="I251" s="110"/>
      <c r="J251" s="117">
        <v>2.7538380131213827</v>
      </c>
    </row>
    <row r="252" spans="1:10" x14ac:dyDescent="0.2">
      <c r="A252" s="137"/>
      <c r="B252" s="114">
        <v>8</v>
      </c>
      <c r="C252" s="108">
        <v>1824.3543110556302</v>
      </c>
      <c r="D252" s="115">
        <v>272357.091958615</v>
      </c>
      <c r="E252" s="115">
        <v>30450.307545066309</v>
      </c>
      <c r="F252" s="111">
        <f t="shared" si="67"/>
        <v>0.11180288101215764</v>
      </c>
      <c r="G252" s="111">
        <f t="shared" si="66"/>
        <v>0.12356504004056856</v>
      </c>
      <c r="H252" s="111">
        <f t="shared" si="68"/>
        <v>1.9523262317871017</v>
      </c>
      <c r="I252" s="110"/>
      <c r="J252" s="117">
        <v>2.5911906566748222</v>
      </c>
    </row>
    <row r="253" spans="1:10" x14ac:dyDescent="0.2">
      <c r="A253" s="137"/>
      <c r="B253" s="114">
        <v>9</v>
      </c>
      <c r="C253" s="108">
        <v>2633.3872800504469</v>
      </c>
      <c r="D253" s="115">
        <v>293558.43240873597</v>
      </c>
      <c r="E253" s="115">
        <v>20520.423415236637</v>
      </c>
      <c r="F253" s="111">
        <f t="shared" si="67"/>
        <v>6.9902347028018716E-2</v>
      </c>
      <c r="G253" s="111">
        <f t="shared" si="66"/>
        <v>8.3270322876064534E-2</v>
      </c>
      <c r="H253" s="111">
        <f t="shared" si="68"/>
        <v>2.0355965546631665</v>
      </c>
      <c r="I253" s="110"/>
      <c r="J253" s="117">
        <v>2.3690540053433344</v>
      </c>
    </row>
    <row r="254" spans="1:10" ht="16" thickBot="1" x14ac:dyDescent="0.25">
      <c r="A254" s="138"/>
      <c r="B254" s="118">
        <v>10</v>
      </c>
      <c r="C254" s="119">
        <v>0</v>
      </c>
      <c r="D254" s="120">
        <v>326810.35056961945</v>
      </c>
      <c r="E254" s="120">
        <v>14198.179829560127</v>
      </c>
      <c r="F254" s="121">
        <f t="shared" si="67"/>
        <v>4.3444706707768517E-2</v>
      </c>
      <c r="G254" s="121">
        <f t="shared" si="66"/>
        <v>5.7615137599063275E-2</v>
      </c>
      <c r="H254" s="121">
        <f t="shared" si="68"/>
        <v>2.0932116922622299</v>
      </c>
      <c r="I254" s="125"/>
      <c r="J254" s="123">
        <v>2.1306700932042206</v>
      </c>
    </row>
    <row r="255" spans="1:10" ht="16" thickTop="1" x14ac:dyDescent="0.2">
      <c r="A255" s="136" t="s">
        <v>65</v>
      </c>
      <c r="B255" s="107" t="s">
        <v>32</v>
      </c>
      <c r="C255" s="108">
        <v>0</v>
      </c>
      <c r="D255" s="109">
        <v>4088893.6798752006</v>
      </c>
      <c r="E255" s="109">
        <v>985189.81670233386</v>
      </c>
      <c r="F255" s="110">
        <f>E255/D255</f>
        <v>0.24094287937865955</v>
      </c>
      <c r="G255" s="111">
        <f>E255/$E$13</f>
        <v>3.9978256038372368</v>
      </c>
      <c r="H255" s="110"/>
      <c r="I255" s="110"/>
      <c r="J255" s="112">
        <v>2.6463640408400306</v>
      </c>
    </row>
    <row r="256" spans="1:10" x14ac:dyDescent="0.2">
      <c r="A256" s="137"/>
      <c r="B256" s="114">
        <v>1</v>
      </c>
      <c r="C256" s="108">
        <v>219.61133707669634</v>
      </c>
      <c r="D256" s="115">
        <v>352570.94035943225</v>
      </c>
      <c r="E256" s="115">
        <v>218289.64612644131</v>
      </c>
      <c r="F256" s="111">
        <f>E256/D256</f>
        <v>0.61913680663500958</v>
      </c>
      <c r="G256" s="111">
        <f t="shared" ref="G256:G265" si="69">E256/$E$13</f>
        <v>0.88580283874425236</v>
      </c>
      <c r="H256" s="111">
        <f>G256</f>
        <v>0.88580283874425236</v>
      </c>
      <c r="I256" s="110"/>
      <c r="J256" s="117">
        <v>3.0670422054799023</v>
      </c>
    </row>
    <row r="257" spans="1:10" x14ac:dyDescent="0.2">
      <c r="A257" s="137"/>
      <c r="B257" s="114">
        <v>2</v>
      </c>
      <c r="C257" s="108">
        <v>424.37909955177224</v>
      </c>
      <c r="D257" s="115">
        <v>291745.50297701458</v>
      </c>
      <c r="E257" s="115">
        <v>166997.91545350046</v>
      </c>
      <c r="F257" s="111">
        <f t="shared" ref="F257:F265" si="70">E257/D257</f>
        <v>0.57240956158511047</v>
      </c>
      <c r="G257" s="111">
        <f t="shared" si="69"/>
        <v>0.67766488332386832</v>
      </c>
      <c r="H257" s="111">
        <f>G257+H256</f>
        <v>1.5634677220681206</v>
      </c>
      <c r="I257" s="110"/>
      <c r="J257" s="117">
        <v>3.6621071085828389</v>
      </c>
    </row>
    <row r="258" spans="1:10" x14ac:dyDescent="0.2">
      <c r="A258" s="137"/>
      <c r="B258" s="114">
        <v>3</v>
      </c>
      <c r="C258" s="108">
        <v>599.70130826792843</v>
      </c>
      <c r="D258" s="115">
        <v>315095.80339552165</v>
      </c>
      <c r="E258" s="115">
        <v>139013.49521671369</v>
      </c>
      <c r="F258" s="111">
        <f t="shared" si="70"/>
        <v>0.4411785041840689</v>
      </c>
      <c r="G258" s="111">
        <f t="shared" si="69"/>
        <v>0.56410622707867331</v>
      </c>
      <c r="H258" s="111">
        <f t="shared" ref="H258:H265" si="71">G258+H257</f>
        <v>2.127573949146794</v>
      </c>
      <c r="I258" s="110"/>
      <c r="J258" s="117">
        <v>3.2126617923577085</v>
      </c>
    </row>
    <row r="259" spans="1:10" x14ac:dyDescent="0.2">
      <c r="A259" s="137"/>
      <c r="B259" s="114">
        <v>4</v>
      </c>
      <c r="C259" s="108">
        <v>766.61587471325788</v>
      </c>
      <c r="D259" s="115">
        <v>364430.59241147217</v>
      </c>
      <c r="E259" s="115">
        <v>133222.17891009079</v>
      </c>
      <c r="F259" s="111">
        <f t="shared" si="70"/>
        <v>0.36556255617440581</v>
      </c>
      <c r="G259" s="111">
        <f t="shared" si="69"/>
        <v>0.54060550445850386</v>
      </c>
      <c r="H259" s="111">
        <f t="shared" si="71"/>
        <v>2.6681794536052976</v>
      </c>
      <c r="I259" s="110"/>
      <c r="J259" s="117">
        <v>3.0594944467623972</v>
      </c>
    </row>
    <row r="260" spans="1:10" x14ac:dyDescent="0.2">
      <c r="A260" s="137"/>
      <c r="B260" s="114">
        <v>5</v>
      </c>
      <c r="C260" s="108">
        <v>998.96075806871863</v>
      </c>
      <c r="D260" s="115">
        <v>326475.36663014314</v>
      </c>
      <c r="E260" s="115">
        <v>98839.871358161574</v>
      </c>
      <c r="F260" s="111">
        <f t="shared" si="70"/>
        <v>0.30274832793169087</v>
      </c>
      <c r="G260" s="111">
        <f t="shared" si="69"/>
        <v>0.40108470641554189</v>
      </c>
      <c r="H260" s="111">
        <f t="shared" si="71"/>
        <v>3.0692641600208397</v>
      </c>
      <c r="I260" s="110"/>
      <c r="J260" s="117">
        <v>3.0470641970069638</v>
      </c>
    </row>
    <row r="261" spans="1:10" x14ac:dyDescent="0.2">
      <c r="A261" s="137"/>
      <c r="B261" s="114">
        <v>6</v>
      </c>
      <c r="C261" s="108">
        <v>1148.3623343847239</v>
      </c>
      <c r="D261" s="115">
        <v>538965.11811352882</v>
      </c>
      <c r="E261" s="115">
        <v>69956.989043736336</v>
      </c>
      <c r="F261" s="111">
        <f t="shared" si="70"/>
        <v>0.12979873222333554</v>
      </c>
      <c r="G261" s="111">
        <f t="shared" si="69"/>
        <v>0.28388015915811243</v>
      </c>
      <c r="H261" s="111">
        <f t="shared" si="71"/>
        <v>3.3531443191789521</v>
      </c>
      <c r="I261" s="110"/>
      <c r="J261" s="117">
        <v>2.2133865321404822</v>
      </c>
    </row>
    <row r="262" spans="1:10" x14ac:dyDescent="0.2">
      <c r="A262" s="137"/>
      <c r="B262" s="114">
        <v>7</v>
      </c>
      <c r="C262" s="108">
        <v>1474.6912118351327</v>
      </c>
      <c r="D262" s="115">
        <v>408762.13158436428</v>
      </c>
      <c r="E262" s="115">
        <v>61283.799599535821</v>
      </c>
      <c r="F262" s="111">
        <f t="shared" si="70"/>
        <v>0.14992533521145776</v>
      </c>
      <c r="G262" s="111">
        <f t="shared" si="69"/>
        <v>0.2486850137768726</v>
      </c>
      <c r="H262" s="111">
        <f t="shared" si="71"/>
        <v>3.6018293329558246</v>
      </c>
      <c r="I262" s="110"/>
      <c r="J262" s="117">
        <v>2.6405643806179335</v>
      </c>
    </row>
    <row r="263" spans="1:10" x14ac:dyDescent="0.2">
      <c r="A263" s="137"/>
      <c r="B263" s="114">
        <v>8</v>
      </c>
      <c r="C263" s="108">
        <v>1899.0083886473424</v>
      </c>
      <c r="D263" s="115">
        <v>443209.26863476716</v>
      </c>
      <c r="E263" s="115">
        <v>42178.889269386156</v>
      </c>
      <c r="F263" s="111">
        <f t="shared" si="70"/>
        <v>9.516698375760789E-2</v>
      </c>
      <c r="G263" s="111">
        <f t="shared" si="69"/>
        <v>0.17115873571145104</v>
      </c>
      <c r="H263" s="111">
        <f t="shared" si="71"/>
        <v>3.7729880686672757</v>
      </c>
      <c r="I263" s="110"/>
      <c r="J263" s="117">
        <v>2.4345515250897343</v>
      </c>
    </row>
    <row r="264" spans="1:10" x14ac:dyDescent="0.2">
      <c r="A264" s="137"/>
      <c r="B264" s="114">
        <v>9</v>
      </c>
      <c r="C264" s="108">
        <v>2799.8858807455099</v>
      </c>
      <c r="D264" s="115">
        <v>496167.95969136013</v>
      </c>
      <c r="E264" s="115">
        <v>37816.653716896712</v>
      </c>
      <c r="F264" s="111">
        <f t="shared" si="70"/>
        <v>7.6217444069585735E-2</v>
      </c>
      <c r="G264" s="111">
        <f t="shared" si="69"/>
        <v>0.15345711447455537</v>
      </c>
      <c r="H264" s="111">
        <f t="shared" si="71"/>
        <v>3.9264451831418312</v>
      </c>
      <c r="I264" s="110"/>
      <c r="J264" s="117">
        <v>2.1930824254046897</v>
      </c>
    </row>
    <row r="265" spans="1:10" ht="16" thickBot="1" x14ac:dyDescent="0.25">
      <c r="A265" s="138"/>
      <c r="B265" s="118">
        <v>10</v>
      </c>
      <c r="C265" s="119">
        <v>0</v>
      </c>
      <c r="D265" s="120">
        <v>551470.99607759854</v>
      </c>
      <c r="E265" s="120">
        <v>17590.378007871026</v>
      </c>
      <c r="F265" s="121">
        <f t="shared" si="70"/>
        <v>3.1897195197906382E-2</v>
      </c>
      <c r="G265" s="121">
        <f t="shared" si="69"/>
        <v>7.1380420695405719E-2</v>
      </c>
      <c r="H265" s="121">
        <f t="shared" si="71"/>
        <v>3.9978256038372368</v>
      </c>
      <c r="I265" s="125"/>
      <c r="J265" s="123">
        <v>2.0117704454557233</v>
      </c>
    </row>
    <row r="266" spans="1:10" ht="16" thickTop="1" x14ac:dyDescent="0.2">
      <c r="A266" s="139" t="s">
        <v>66</v>
      </c>
      <c r="B266" s="107" t="s">
        <v>32</v>
      </c>
      <c r="C266" s="108">
        <v>0</v>
      </c>
      <c r="D266" s="109">
        <v>884375.40575875435</v>
      </c>
      <c r="E266" s="109">
        <v>313458.12037865788</v>
      </c>
      <c r="F266" s="110">
        <f>E266/D266</f>
        <v>0.35444011483983423</v>
      </c>
      <c r="G266" s="111">
        <f>E266/$E$13</f>
        <v>1.271989293976961</v>
      </c>
      <c r="H266" s="110"/>
      <c r="I266" s="110"/>
      <c r="J266" s="112">
        <v>2.9007124253522827</v>
      </c>
    </row>
    <row r="267" spans="1:10" x14ac:dyDescent="0.2">
      <c r="A267" s="137"/>
      <c r="B267" s="114">
        <v>1</v>
      </c>
      <c r="C267" s="108">
        <v>228.24473880924955</v>
      </c>
      <c r="D267" s="115">
        <v>80307.878033800051</v>
      </c>
      <c r="E267" s="115">
        <v>58932.781317584515</v>
      </c>
      <c r="F267" s="111">
        <f>E267/D267</f>
        <v>0.73383561812928033</v>
      </c>
      <c r="G267" s="111">
        <f t="shared" ref="G267:G276" si="72">E267/$E$13</f>
        <v>0.23914475978385538</v>
      </c>
      <c r="H267" s="111">
        <f>G267</f>
        <v>0.23914475978385538</v>
      </c>
      <c r="I267" s="110"/>
      <c r="J267" s="117">
        <v>3.1402292553888715</v>
      </c>
    </row>
    <row r="268" spans="1:10" x14ac:dyDescent="0.2">
      <c r="A268" s="137"/>
      <c r="B268" s="114">
        <v>2</v>
      </c>
      <c r="C268" s="108">
        <v>364.22693333844677</v>
      </c>
      <c r="D268" s="115">
        <v>66433.499873018285</v>
      </c>
      <c r="E268" s="115">
        <v>45694.011667906816</v>
      </c>
      <c r="F268" s="111">
        <f t="shared" ref="F268:F276" si="73">E268/D268</f>
        <v>0.68781581213163312</v>
      </c>
      <c r="G268" s="111">
        <f t="shared" si="72"/>
        <v>0.18542283597637857</v>
      </c>
      <c r="H268" s="111">
        <f>G268+H267</f>
        <v>0.42456759576023395</v>
      </c>
      <c r="I268" s="110"/>
      <c r="J268" s="117">
        <v>3.7846974004581169</v>
      </c>
    </row>
    <row r="269" spans="1:10" x14ac:dyDescent="0.2">
      <c r="A269" s="137"/>
      <c r="B269" s="114">
        <v>3</v>
      </c>
      <c r="C269" s="108">
        <v>499.23942347204212</v>
      </c>
      <c r="D269" s="115">
        <v>57805.35216797149</v>
      </c>
      <c r="E269" s="115">
        <v>35851.95499763346</v>
      </c>
      <c r="F269" s="111">
        <f t="shared" si="73"/>
        <v>0.6202186069804474</v>
      </c>
      <c r="G269" s="111">
        <f t="shared" si="72"/>
        <v>0.14548451598588258</v>
      </c>
      <c r="H269" s="111">
        <f t="shared" ref="H269:H276" si="74">G269+H268</f>
        <v>0.57005211174611659</v>
      </c>
      <c r="I269" s="110"/>
      <c r="J269" s="117">
        <v>4.033890451939941</v>
      </c>
    </row>
    <row r="270" spans="1:10" x14ac:dyDescent="0.2">
      <c r="A270" s="137"/>
      <c r="B270" s="114">
        <v>4</v>
      </c>
      <c r="C270" s="108">
        <v>611.65936085604005</v>
      </c>
      <c r="D270" s="115">
        <v>94323.473934676469</v>
      </c>
      <c r="E270" s="115">
        <v>51234.984180266423</v>
      </c>
      <c r="F270" s="111">
        <f t="shared" si="73"/>
        <v>0.5431838125019558</v>
      </c>
      <c r="G270" s="111">
        <f t="shared" si="72"/>
        <v>0.20790768245420463</v>
      </c>
      <c r="H270" s="111">
        <f t="shared" si="74"/>
        <v>0.77795979420032124</v>
      </c>
      <c r="I270" s="110"/>
      <c r="J270" s="117">
        <v>2.9543890050236468</v>
      </c>
    </row>
    <row r="271" spans="1:10" x14ac:dyDescent="0.2">
      <c r="A271" s="137"/>
      <c r="B271" s="114">
        <v>5</v>
      </c>
      <c r="C271" s="108">
        <v>769.71253751036431</v>
      </c>
      <c r="D271" s="115">
        <v>74256.493541320742</v>
      </c>
      <c r="E271" s="115">
        <v>32488.69435099261</v>
      </c>
      <c r="F271" s="111">
        <f t="shared" si="73"/>
        <v>0.43751990972902544</v>
      </c>
      <c r="G271" s="111">
        <f t="shared" si="72"/>
        <v>0.13183665919974055</v>
      </c>
      <c r="H271" s="111">
        <f t="shared" si="74"/>
        <v>0.90979645340006177</v>
      </c>
      <c r="I271" s="110"/>
      <c r="J271" s="117">
        <v>3.4172261681721294</v>
      </c>
    </row>
    <row r="272" spans="1:10" x14ac:dyDescent="0.2">
      <c r="A272" s="137"/>
      <c r="B272" s="114">
        <v>6</v>
      </c>
      <c r="C272" s="108">
        <v>999.76256590650928</v>
      </c>
      <c r="D272" s="115">
        <v>68379.381104209024</v>
      </c>
      <c r="E272" s="115">
        <v>30690.07826710468</v>
      </c>
      <c r="F272" s="111">
        <f t="shared" si="73"/>
        <v>0.44882064990224929</v>
      </c>
      <c r="G272" s="111">
        <f t="shared" si="72"/>
        <v>0.12453801145720791</v>
      </c>
      <c r="H272" s="111">
        <f t="shared" si="74"/>
        <v>1.0343344648572697</v>
      </c>
      <c r="I272" s="110"/>
      <c r="J272" s="117">
        <v>3.0868783560346253</v>
      </c>
    </row>
    <row r="273" spans="1:10" x14ac:dyDescent="0.2">
      <c r="A273" s="137"/>
      <c r="B273" s="114">
        <v>7</v>
      </c>
      <c r="C273" s="108">
        <v>1182.048541710787</v>
      </c>
      <c r="D273" s="115">
        <v>129650.81912341912</v>
      </c>
      <c r="E273" s="115">
        <v>27116.971035156621</v>
      </c>
      <c r="F273" s="111">
        <f t="shared" si="73"/>
        <v>0.20915387360062132</v>
      </c>
      <c r="G273" s="111">
        <f t="shared" si="72"/>
        <v>0.11003861313318533</v>
      </c>
      <c r="H273" s="111">
        <f t="shared" si="74"/>
        <v>1.1443730779904551</v>
      </c>
      <c r="I273" s="110"/>
      <c r="J273" s="117">
        <v>2.3547576685854636</v>
      </c>
    </row>
    <row r="274" spans="1:10" x14ac:dyDescent="0.2">
      <c r="A274" s="137"/>
      <c r="B274" s="114">
        <v>8</v>
      </c>
      <c r="C274" s="108">
        <v>1537.3786749410322</v>
      </c>
      <c r="D274" s="115">
        <v>96496.125542784241</v>
      </c>
      <c r="E274" s="115">
        <v>13357.561958237486</v>
      </c>
      <c r="F274" s="111">
        <f t="shared" si="73"/>
        <v>0.13842588894737581</v>
      </c>
      <c r="G274" s="111">
        <f t="shared" si="72"/>
        <v>5.4203973991764035E-2</v>
      </c>
      <c r="H274" s="111">
        <f t="shared" si="74"/>
        <v>1.1985770519822192</v>
      </c>
      <c r="I274" s="110"/>
      <c r="J274" s="117">
        <v>2.6636520804270551</v>
      </c>
    </row>
    <row r="275" spans="1:10" x14ac:dyDescent="0.2">
      <c r="A275" s="137"/>
      <c r="B275" s="114">
        <v>9</v>
      </c>
      <c r="C275" s="108">
        <v>2338.215852764482</v>
      </c>
      <c r="D275" s="115">
        <v>102311.17325164702</v>
      </c>
      <c r="E275" s="115">
        <v>11525.080361705854</v>
      </c>
      <c r="F275" s="111">
        <f t="shared" si="73"/>
        <v>0.11264732868773275</v>
      </c>
      <c r="G275" s="111">
        <f t="shared" si="72"/>
        <v>4.6767902565755616E-2</v>
      </c>
      <c r="H275" s="111">
        <f t="shared" si="74"/>
        <v>1.2453449545479749</v>
      </c>
      <c r="I275" s="110"/>
      <c r="J275" s="117">
        <v>2.5519888507961772</v>
      </c>
    </row>
    <row r="276" spans="1:10" ht="16" thickBot="1" x14ac:dyDescent="0.25">
      <c r="A276" s="138"/>
      <c r="B276" s="118">
        <v>10</v>
      </c>
      <c r="C276" s="119">
        <v>0</v>
      </c>
      <c r="D276" s="120">
        <v>114411.2091859074</v>
      </c>
      <c r="E276" s="120">
        <v>6566.0022420694922</v>
      </c>
      <c r="F276" s="121">
        <f t="shared" si="73"/>
        <v>5.7389501332866424E-2</v>
      </c>
      <c r="G276" s="121">
        <f t="shared" si="72"/>
        <v>2.6644339428986644E-2</v>
      </c>
      <c r="H276" s="121">
        <f t="shared" si="74"/>
        <v>1.2719892939769615</v>
      </c>
      <c r="I276" s="125"/>
      <c r="J276" s="123">
        <v>2.2864786696093726</v>
      </c>
    </row>
    <row r="277" spans="1:10" ht="16" thickTop="1" x14ac:dyDescent="0.2">
      <c r="A277" s="139" t="s">
        <v>67</v>
      </c>
      <c r="B277" s="107" t="s">
        <v>32</v>
      </c>
      <c r="C277" s="108">
        <v>0</v>
      </c>
      <c r="D277" s="109">
        <v>1119203.5402591357</v>
      </c>
      <c r="E277" s="109">
        <v>434220.33546094602</v>
      </c>
      <c r="F277" s="110">
        <f>E277/D277</f>
        <v>0.38797262503334157</v>
      </c>
      <c r="G277" s="111">
        <f>E277/$E$13</f>
        <v>1.7620332096236655</v>
      </c>
      <c r="H277" s="110"/>
      <c r="I277" s="110"/>
      <c r="J277" s="112">
        <v>2.9387229095861449</v>
      </c>
    </row>
    <row r="278" spans="1:10" x14ac:dyDescent="0.2">
      <c r="A278" s="137"/>
      <c r="B278" s="114">
        <v>1</v>
      </c>
      <c r="C278" s="108">
        <v>195.3696430848797</v>
      </c>
      <c r="D278" s="115">
        <v>113610.35494740313</v>
      </c>
      <c r="E278" s="115">
        <v>76886.392483174437</v>
      </c>
      <c r="F278" s="111">
        <f>E278/D278</f>
        <v>0.67675514717623797</v>
      </c>
      <c r="G278" s="111">
        <f t="shared" ref="G278:G287" si="75">E278/$E$13</f>
        <v>0.31199915310207194</v>
      </c>
      <c r="H278" s="111">
        <f>G278</f>
        <v>0.31199915310207194</v>
      </c>
      <c r="I278" s="110"/>
      <c r="J278" s="117">
        <v>2.9033879177718358</v>
      </c>
    </row>
    <row r="279" spans="1:10" x14ac:dyDescent="0.2">
      <c r="A279" s="137"/>
      <c r="B279" s="114">
        <v>2</v>
      </c>
      <c r="C279" s="108">
        <v>348.17059152538508</v>
      </c>
      <c r="D279" s="115">
        <v>73989.45000992484</v>
      </c>
      <c r="E279" s="115">
        <v>50985.766909226804</v>
      </c>
      <c r="F279" s="111">
        <f t="shared" ref="F279:F287" si="76">E279/D279</f>
        <v>0.68909509264344637</v>
      </c>
      <c r="G279" s="111">
        <f t="shared" si="75"/>
        <v>0.20689637765771821</v>
      </c>
      <c r="H279" s="111">
        <f>G279+H278</f>
        <v>0.51889553075979011</v>
      </c>
      <c r="I279" s="110"/>
      <c r="J279" s="117">
        <v>4.1405470854922575</v>
      </c>
    </row>
    <row r="280" spans="1:10" x14ac:dyDescent="0.2">
      <c r="A280" s="137"/>
      <c r="B280" s="114">
        <v>3</v>
      </c>
      <c r="C280" s="108">
        <v>499.63932855858485</v>
      </c>
      <c r="D280" s="115">
        <v>89460.715932965279</v>
      </c>
      <c r="E280" s="115">
        <v>59688.747888528269</v>
      </c>
      <c r="F280" s="111">
        <f t="shared" si="76"/>
        <v>0.66720623981205618</v>
      </c>
      <c r="G280" s="111">
        <f t="shared" si="75"/>
        <v>0.24221241483035197</v>
      </c>
      <c r="H280" s="111">
        <f t="shared" ref="H280:H287" si="77">G280+H279</f>
        <v>0.76110794559014205</v>
      </c>
      <c r="I280" s="110"/>
      <c r="J280" s="117">
        <v>3.8376945262058424</v>
      </c>
    </row>
    <row r="281" spans="1:10" x14ac:dyDescent="0.2">
      <c r="A281" s="137"/>
      <c r="B281" s="114">
        <v>4</v>
      </c>
      <c r="C281" s="108">
        <v>618.96571998776483</v>
      </c>
      <c r="D281" s="115">
        <v>106989.60832334176</v>
      </c>
      <c r="E281" s="115">
        <v>51139.975001408638</v>
      </c>
      <c r="F281" s="111">
        <f t="shared" si="76"/>
        <v>0.47799011327207103</v>
      </c>
      <c r="G281" s="111">
        <f t="shared" si="75"/>
        <v>0.20752214240760875</v>
      </c>
      <c r="H281" s="111">
        <f t="shared" si="77"/>
        <v>0.96863008799775074</v>
      </c>
      <c r="I281" s="110"/>
      <c r="J281" s="117">
        <v>3.0530388642741544</v>
      </c>
    </row>
    <row r="282" spans="1:10" x14ac:dyDescent="0.2">
      <c r="A282" s="137"/>
      <c r="B282" s="114">
        <v>5</v>
      </c>
      <c r="C282" s="108">
        <v>770.62931436226233</v>
      </c>
      <c r="D282" s="115">
        <v>98294.25073326478</v>
      </c>
      <c r="E282" s="115">
        <v>45373.61496573894</v>
      </c>
      <c r="F282" s="111">
        <f t="shared" si="76"/>
        <v>0.46161005986877707</v>
      </c>
      <c r="G282" s="111">
        <f t="shared" si="75"/>
        <v>0.1841226904434099</v>
      </c>
      <c r="H282" s="111">
        <f t="shared" si="77"/>
        <v>1.1527527784411606</v>
      </c>
      <c r="I282" s="110"/>
      <c r="J282" s="117">
        <v>3.3549186146105261</v>
      </c>
    </row>
    <row r="283" spans="1:10" x14ac:dyDescent="0.2">
      <c r="A283" s="137"/>
      <c r="B283" s="114">
        <v>6</v>
      </c>
      <c r="C283" s="108">
        <v>987.03997089661402</v>
      </c>
      <c r="D283" s="115">
        <v>99813.524873810777</v>
      </c>
      <c r="E283" s="115">
        <v>39474.151213846424</v>
      </c>
      <c r="F283" s="111">
        <f t="shared" si="76"/>
        <v>0.39547898206932985</v>
      </c>
      <c r="G283" s="111">
        <f t="shared" si="75"/>
        <v>0.16018311368735866</v>
      </c>
      <c r="H283" s="111">
        <f t="shared" si="77"/>
        <v>1.3129358921285192</v>
      </c>
      <c r="I283" s="110"/>
      <c r="J283" s="117">
        <v>3.2604207374645888</v>
      </c>
    </row>
    <row r="284" spans="1:10" x14ac:dyDescent="0.2">
      <c r="A284" s="137"/>
      <c r="B284" s="114">
        <v>7</v>
      </c>
      <c r="C284" s="108">
        <v>1160.5081524748698</v>
      </c>
      <c r="D284" s="115">
        <v>142913.94542927714</v>
      </c>
      <c r="E284" s="115">
        <v>38724.300653134225</v>
      </c>
      <c r="F284" s="111">
        <f t="shared" si="76"/>
        <v>0.27096236505693183</v>
      </c>
      <c r="G284" s="111">
        <f t="shared" si="75"/>
        <v>0.15714027694681945</v>
      </c>
      <c r="H284" s="111">
        <f t="shared" si="77"/>
        <v>1.4700761690753388</v>
      </c>
      <c r="I284" s="110"/>
      <c r="J284" s="117">
        <v>2.3204560682841771</v>
      </c>
    </row>
    <row r="285" spans="1:10" x14ac:dyDescent="0.2">
      <c r="A285" s="137"/>
      <c r="B285" s="114">
        <v>8</v>
      </c>
      <c r="C285" s="108">
        <v>1497.7933069256703</v>
      </c>
      <c r="D285" s="115">
        <v>104319.44531650296</v>
      </c>
      <c r="E285" s="115">
        <v>27986.682394898689</v>
      </c>
      <c r="F285" s="111">
        <f t="shared" si="76"/>
        <v>0.26827867335747135</v>
      </c>
      <c r="G285" s="111">
        <f t="shared" si="75"/>
        <v>0.11356783591135323</v>
      </c>
      <c r="H285" s="111">
        <f t="shared" si="77"/>
        <v>1.583644004986692</v>
      </c>
      <c r="I285" s="110"/>
      <c r="J285" s="117">
        <v>2.9273546535401427</v>
      </c>
    </row>
    <row r="286" spans="1:10" x14ac:dyDescent="0.2">
      <c r="A286" s="137"/>
      <c r="B286" s="114">
        <v>9</v>
      </c>
      <c r="C286" s="108">
        <v>2249.6265585578481</v>
      </c>
      <c r="D286" s="115">
        <v>146247.50452307647</v>
      </c>
      <c r="E286" s="115">
        <v>28446.251877685012</v>
      </c>
      <c r="F286" s="111">
        <f t="shared" si="76"/>
        <v>0.19450760524393401</v>
      </c>
      <c r="G286" s="111">
        <f t="shared" si="75"/>
        <v>0.11543273403948777</v>
      </c>
      <c r="H286" s="111">
        <f t="shared" si="77"/>
        <v>1.6990767390261798</v>
      </c>
      <c r="I286" s="110"/>
      <c r="J286" s="117">
        <v>2.3825042475259575</v>
      </c>
    </row>
    <row r="287" spans="1:10" ht="16" thickBot="1" x14ac:dyDescent="0.25">
      <c r="A287" s="138"/>
      <c r="B287" s="118">
        <v>10</v>
      </c>
      <c r="C287" s="119">
        <v>0</v>
      </c>
      <c r="D287" s="120">
        <v>143564.74016956866</v>
      </c>
      <c r="E287" s="120">
        <v>15514.452073304454</v>
      </c>
      <c r="F287" s="121">
        <f t="shared" si="76"/>
        <v>0.10806589455725595</v>
      </c>
      <c r="G287" s="121">
        <f t="shared" si="75"/>
        <v>6.2956470597485131E-2</v>
      </c>
      <c r="H287" s="121">
        <f t="shared" si="77"/>
        <v>1.7620332096236651</v>
      </c>
      <c r="I287" s="125"/>
      <c r="J287" s="123">
        <v>2.3836415127145067</v>
      </c>
    </row>
    <row r="288" spans="1:10" ht="16" thickTop="1" x14ac:dyDescent="0.2">
      <c r="A288" s="139" t="s">
        <v>68</v>
      </c>
      <c r="B288" s="107" t="s">
        <v>32</v>
      </c>
      <c r="C288" s="108">
        <v>0</v>
      </c>
      <c r="D288" s="109">
        <v>2289894.6111315717</v>
      </c>
      <c r="E288" s="109">
        <v>914391.24013584224</v>
      </c>
      <c r="F288" s="110">
        <f>E288/D288</f>
        <v>0.39931586182649154</v>
      </c>
      <c r="G288" s="111">
        <f>E288/$E$13</f>
        <v>3.710530346299806</v>
      </c>
      <c r="H288" s="110"/>
      <c r="I288" s="110"/>
      <c r="J288" s="112">
        <v>2.9704216233505107</v>
      </c>
    </row>
    <row r="289" spans="1:10" x14ac:dyDescent="0.2">
      <c r="A289" s="137"/>
      <c r="B289" s="114">
        <v>1</v>
      </c>
      <c r="C289" s="108">
        <v>104.05069063396891</v>
      </c>
      <c r="D289" s="115">
        <v>241380.15749906001</v>
      </c>
      <c r="E289" s="115">
        <v>165738.53012845761</v>
      </c>
      <c r="F289" s="111">
        <f>E289/D289</f>
        <v>0.68662864357068387</v>
      </c>
      <c r="G289" s="111">
        <f t="shared" ref="G289:G298" si="78">E289/$E$13</f>
        <v>0.67255439312980003</v>
      </c>
      <c r="H289" s="111">
        <f>G289</f>
        <v>0.67255439312980003</v>
      </c>
      <c r="I289" s="110"/>
      <c r="J289" s="117">
        <v>2.8064067044307026</v>
      </c>
    </row>
    <row r="290" spans="1:10" x14ac:dyDescent="0.2">
      <c r="A290" s="137"/>
      <c r="B290" s="114">
        <v>2</v>
      </c>
      <c r="C290" s="108">
        <v>271.31256814808563</v>
      </c>
      <c r="D290" s="115">
        <v>166173.95934119885</v>
      </c>
      <c r="E290" s="115">
        <v>121273.56770649424</v>
      </c>
      <c r="F290" s="111">
        <f t="shared" ref="F290:F298" si="79">E290/D290</f>
        <v>0.72979886973438302</v>
      </c>
      <c r="G290" s="111">
        <f t="shared" si="78"/>
        <v>0.49211894583782378</v>
      </c>
      <c r="H290" s="111">
        <f>G290+H289</f>
        <v>1.1646733389676238</v>
      </c>
      <c r="I290" s="110"/>
      <c r="J290" s="117">
        <v>4.0718480465743427</v>
      </c>
    </row>
    <row r="291" spans="1:10" x14ac:dyDescent="0.2">
      <c r="A291" s="137"/>
      <c r="B291" s="114">
        <v>3</v>
      </c>
      <c r="C291" s="108">
        <v>396.10369043326125</v>
      </c>
      <c r="D291" s="115">
        <v>176942.16036949132</v>
      </c>
      <c r="E291" s="115">
        <v>106670.07205538475</v>
      </c>
      <c r="F291" s="111">
        <f t="shared" si="79"/>
        <v>0.60285277309057306</v>
      </c>
      <c r="G291" s="111">
        <f t="shared" si="78"/>
        <v>0.43285906735577595</v>
      </c>
      <c r="H291" s="111">
        <f t="shared" ref="H291:H298" si="80">G291+H290</f>
        <v>1.5975324063233998</v>
      </c>
      <c r="I291" s="110"/>
      <c r="J291" s="117">
        <v>3.7196002878425665</v>
      </c>
    </row>
    <row r="292" spans="1:10" x14ac:dyDescent="0.2">
      <c r="A292" s="137"/>
      <c r="B292" s="114">
        <v>4</v>
      </c>
      <c r="C292" s="108">
        <v>522.39464633961143</v>
      </c>
      <c r="D292" s="115">
        <v>178061.91954872277</v>
      </c>
      <c r="E292" s="115">
        <v>96195.658252222449</v>
      </c>
      <c r="F292" s="111">
        <f t="shared" si="79"/>
        <v>0.54023711805432151</v>
      </c>
      <c r="G292" s="111">
        <f t="shared" si="78"/>
        <v>0.39035469004944767</v>
      </c>
      <c r="H292" s="111">
        <f t="shared" si="80"/>
        <v>1.9878870963728474</v>
      </c>
      <c r="I292" s="110"/>
      <c r="J292" s="117">
        <v>3.5641826948146456</v>
      </c>
    </row>
    <row r="293" spans="1:10" x14ac:dyDescent="0.2">
      <c r="A293" s="137"/>
      <c r="B293" s="114">
        <v>5</v>
      </c>
      <c r="C293" s="108">
        <v>636.49846313219791</v>
      </c>
      <c r="D293" s="115">
        <v>234548.19194216499</v>
      </c>
      <c r="E293" s="115">
        <v>113225.98975754797</v>
      </c>
      <c r="F293" s="111">
        <f t="shared" si="79"/>
        <v>0.48274083385587252</v>
      </c>
      <c r="G293" s="111">
        <f t="shared" si="78"/>
        <v>0.45946248448617938</v>
      </c>
      <c r="H293" s="111">
        <f t="shared" si="80"/>
        <v>2.4473495808590267</v>
      </c>
      <c r="I293" s="110"/>
      <c r="J293" s="117">
        <v>3.2035526344284881</v>
      </c>
    </row>
    <row r="294" spans="1:10" x14ac:dyDescent="0.2">
      <c r="A294" s="137"/>
      <c r="B294" s="114">
        <v>6</v>
      </c>
      <c r="C294" s="108">
        <v>807.13910939993241</v>
      </c>
      <c r="D294" s="115">
        <v>209555.99969500717</v>
      </c>
      <c r="E294" s="115">
        <v>98983.256067734095</v>
      </c>
      <c r="F294" s="111">
        <f t="shared" si="79"/>
        <v>0.47234751671055331</v>
      </c>
      <c r="G294" s="111">
        <f t="shared" si="78"/>
        <v>0.4016665506991608</v>
      </c>
      <c r="H294" s="111">
        <f t="shared" si="80"/>
        <v>2.8490161315581872</v>
      </c>
      <c r="I294" s="110"/>
      <c r="J294" s="117">
        <v>3.2140615697257204</v>
      </c>
    </row>
    <row r="295" spans="1:10" x14ac:dyDescent="0.2">
      <c r="A295" s="137"/>
      <c r="B295" s="114">
        <v>7</v>
      </c>
      <c r="C295" s="108">
        <v>1043.2146736411853</v>
      </c>
      <c r="D295" s="115">
        <v>208865.05277316109</v>
      </c>
      <c r="E295" s="115">
        <v>83718.255852909744</v>
      </c>
      <c r="F295" s="111">
        <f t="shared" si="79"/>
        <v>0.40082462212494863</v>
      </c>
      <c r="G295" s="111">
        <f t="shared" si="78"/>
        <v>0.339722336836215</v>
      </c>
      <c r="H295" s="111">
        <f t="shared" si="80"/>
        <v>3.1887384683944022</v>
      </c>
      <c r="I295" s="110"/>
      <c r="J295" s="117">
        <v>3.095133148162331</v>
      </c>
    </row>
    <row r="296" spans="1:10" x14ac:dyDescent="0.2">
      <c r="A296" s="137"/>
      <c r="B296" s="114">
        <v>8</v>
      </c>
      <c r="C296" s="108">
        <v>1298.9173923091832</v>
      </c>
      <c r="D296" s="115">
        <v>315246.53245257115</v>
      </c>
      <c r="E296" s="115">
        <v>55383.481911776878</v>
      </c>
      <c r="F296" s="111">
        <f t="shared" si="79"/>
        <v>0.17568308041614802</v>
      </c>
      <c r="G296" s="111">
        <f t="shared" si="78"/>
        <v>0.22474197181379937</v>
      </c>
      <c r="H296" s="111">
        <f t="shared" si="80"/>
        <v>3.4134804402082017</v>
      </c>
      <c r="I296" s="110"/>
      <c r="J296" s="117">
        <v>2.2357174634610519</v>
      </c>
    </row>
    <row r="297" spans="1:10" x14ac:dyDescent="0.2">
      <c r="A297" s="137"/>
      <c r="B297" s="114">
        <v>9</v>
      </c>
      <c r="C297" s="108">
        <v>1987.280495355013</v>
      </c>
      <c r="D297" s="115">
        <v>256987.52652986743</v>
      </c>
      <c r="E297" s="115">
        <v>49352.261583928455</v>
      </c>
      <c r="F297" s="111">
        <f t="shared" si="79"/>
        <v>0.19204146695498339</v>
      </c>
      <c r="G297" s="111">
        <f t="shared" si="78"/>
        <v>0.20026773685899249</v>
      </c>
      <c r="H297" s="111">
        <f t="shared" si="80"/>
        <v>3.6137481770671944</v>
      </c>
      <c r="I297" s="110"/>
      <c r="J297" s="117">
        <v>2.6191231655616836</v>
      </c>
    </row>
    <row r="298" spans="1:10" ht="16" thickBot="1" x14ac:dyDescent="0.25">
      <c r="A298" s="138"/>
      <c r="B298" s="118">
        <v>10</v>
      </c>
      <c r="C298" s="119">
        <v>0</v>
      </c>
      <c r="D298" s="120">
        <v>302133.11098032736</v>
      </c>
      <c r="E298" s="120">
        <v>23850.166819386111</v>
      </c>
      <c r="F298" s="121">
        <f t="shared" si="79"/>
        <v>7.893926866208005E-2</v>
      </c>
      <c r="G298" s="121">
        <f t="shared" si="78"/>
        <v>9.6782169232611834E-2</v>
      </c>
      <c r="H298" s="121">
        <f t="shared" si="80"/>
        <v>3.710530346299806</v>
      </c>
      <c r="I298" s="125"/>
      <c r="J298" s="123">
        <v>2.3362036193307953</v>
      </c>
    </row>
    <row r="299" spans="1:10" ht="16" thickTop="1" x14ac:dyDescent="0.2">
      <c r="A299" s="139" t="s">
        <v>69</v>
      </c>
      <c r="B299" s="107" t="s">
        <v>32</v>
      </c>
      <c r="C299" s="108">
        <v>0</v>
      </c>
      <c r="D299" s="109">
        <v>974886.67823900131</v>
      </c>
      <c r="E299" s="109">
        <v>272931.48596190539</v>
      </c>
      <c r="F299" s="110">
        <f>E299/D299</f>
        <v>0.27996226849147082</v>
      </c>
      <c r="G299" s="111">
        <f>E299/$E$13</f>
        <v>1.1075352832250442</v>
      </c>
      <c r="H299" s="110"/>
      <c r="I299" s="110"/>
      <c r="J299" s="112">
        <v>3.0055371317042447</v>
      </c>
    </row>
    <row r="300" spans="1:10" x14ac:dyDescent="0.2">
      <c r="A300" s="137"/>
      <c r="B300" s="114">
        <v>1</v>
      </c>
      <c r="C300" s="108">
        <v>162.45016303538125</v>
      </c>
      <c r="D300" s="115">
        <v>93464.67632067384</v>
      </c>
      <c r="E300" s="115">
        <v>62297.985743999496</v>
      </c>
      <c r="F300" s="111">
        <f>E300/D300</f>
        <v>0.66654043213349834</v>
      </c>
      <c r="G300" s="111">
        <f t="shared" ref="G300:G309" si="81">E300/$E$13</f>
        <v>0.25280050428099227</v>
      </c>
      <c r="H300" s="111">
        <f>G300</f>
        <v>0.25280050428099227</v>
      </c>
      <c r="I300" s="110"/>
      <c r="J300" s="117">
        <v>3.2005477391860895</v>
      </c>
    </row>
    <row r="301" spans="1:10" x14ac:dyDescent="0.2">
      <c r="A301" s="137"/>
      <c r="B301" s="114">
        <v>2</v>
      </c>
      <c r="C301" s="108">
        <v>352.54417424194406</v>
      </c>
      <c r="D301" s="115">
        <v>74946.617579512778</v>
      </c>
      <c r="E301" s="115">
        <v>42156.657013746517</v>
      </c>
      <c r="F301" s="111">
        <f t="shared" ref="F301:F309" si="82">E301/D301</f>
        <v>0.56248912059335354</v>
      </c>
      <c r="G301" s="111">
        <f t="shared" si="81"/>
        <v>0.17106851890315647</v>
      </c>
      <c r="H301" s="111">
        <f>G301+H300</f>
        <v>0.42386902318414876</v>
      </c>
      <c r="I301" s="110"/>
      <c r="J301" s="117">
        <v>3.8620954741719276</v>
      </c>
    </row>
    <row r="302" spans="1:10" x14ac:dyDescent="0.2">
      <c r="A302" s="137"/>
      <c r="B302" s="114">
        <v>3</v>
      </c>
      <c r="C302" s="108">
        <v>520.3586764357716</v>
      </c>
      <c r="D302" s="115">
        <v>75199.706723156414</v>
      </c>
      <c r="E302" s="115">
        <v>37962.887433252741</v>
      </c>
      <c r="F302" s="111">
        <f t="shared" si="82"/>
        <v>0.50482759956778855</v>
      </c>
      <c r="G302" s="111">
        <f t="shared" si="81"/>
        <v>0.15405051981176163</v>
      </c>
      <c r="H302" s="111">
        <f t="shared" ref="H302:H309" si="83">G302+H301</f>
        <v>0.57791954299591042</v>
      </c>
      <c r="I302" s="110"/>
      <c r="J302" s="117">
        <v>3.7866280017893579</v>
      </c>
    </row>
    <row r="303" spans="1:10" x14ac:dyDescent="0.2">
      <c r="A303" s="137"/>
      <c r="B303" s="114">
        <v>4</v>
      </c>
      <c r="C303" s="108">
        <v>696.55486763111253</v>
      </c>
      <c r="D303" s="115">
        <v>89708.812766382602</v>
      </c>
      <c r="E303" s="115">
        <v>37361.528933029207</v>
      </c>
      <c r="F303" s="111">
        <f t="shared" si="82"/>
        <v>0.41647557002370711</v>
      </c>
      <c r="G303" s="111">
        <f t="shared" si="81"/>
        <v>0.15161025259774799</v>
      </c>
      <c r="H303" s="111">
        <f t="shared" si="83"/>
        <v>0.72952979559365838</v>
      </c>
      <c r="I303" s="110"/>
      <c r="J303" s="117">
        <v>3.1839672318633272</v>
      </c>
    </row>
    <row r="304" spans="1:10" x14ac:dyDescent="0.2">
      <c r="A304" s="137"/>
      <c r="B304" s="114">
        <v>5</v>
      </c>
      <c r="C304" s="108">
        <v>953.078559672918</v>
      </c>
      <c r="D304" s="115">
        <v>93525.447919169208</v>
      </c>
      <c r="E304" s="115">
        <v>34089.384009135705</v>
      </c>
      <c r="F304" s="111">
        <f t="shared" si="82"/>
        <v>0.36449313815206719</v>
      </c>
      <c r="G304" s="111">
        <f t="shared" si="81"/>
        <v>0.13833213650840973</v>
      </c>
      <c r="H304" s="111">
        <f t="shared" si="83"/>
        <v>0.86786193210206808</v>
      </c>
      <c r="I304" s="110"/>
      <c r="J304" s="117">
        <v>3.2605910569518617</v>
      </c>
    </row>
    <row r="305" spans="1:11" x14ac:dyDescent="0.2">
      <c r="A305" s="137"/>
      <c r="B305" s="114">
        <v>6</v>
      </c>
      <c r="C305" s="108">
        <v>1373.0817968836759</v>
      </c>
      <c r="D305" s="115">
        <v>108987.41169546185</v>
      </c>
      <c r="E305" s="115">
        <v>27244.874936848599</v>
      </c>
      <c r="F305" s="111">
        <f t="shared" si="82"/>
        <v>0.2499818512341371</v>
      </c>
      <c r="G305" s="111">
        <f t="shared" si="81"/>
        <v>0.1105576374717909</v>
      </c>
      <c r="H305" s="111">
        <f t="shared" si="83"/>
        <v>0.978419569573859</v>
      </c>
      <c r="I305" s="110"/>
      <c r="J305" s="117">
        <v>2.6729894897232649</v>
      </c>
    </row>
    <row r="306" spans="1:11" x14ac:dyDescent="0.2">
      <c r="A306" s="137"/>
      <c r="B306" s="114">
        <v>7</v>
      </c>
      <c r="C306" s="108">
        <v>1993.5951943299581</v>
      </c>
      <c r="D306" s="115">
        <v>80978.007001442602</v>
      </c>
      <c r="E306" s="115">
        <v>16864.243505518232</v>
      </c>
      <c r="F306" s="111">
        <f t="shared" si="82"/>
        <v>0.20825708275603524</v>
      </c>
      <c r="G306" s="111">
        <f t="shared" si="81"/>
        <v>6.8433821922133264E-2</v>
      </c>
      <c r="H306" s="111">
        <f t="shared" si="83"/>
        <v>1.0468533914959923</v>
      </c>
      <c r="I306" s="110"/>
      <c r="J306" s="117">
        <v>3.2555570022951699</v>
      </c>
    </row>
    <row r="307" spans="1:11" x14ac:dyDescent="0.2">
      <c r="A307" s="137"/>
      <c r="B307" s="114">
        <v>8</v>
      </c>
      <c r="C307" s="108">
        <v>3134.926772444976</v>
      </c>
      <c r="D307" s="115">
        <v>119202.00233654433</v>
      </c>
      <c r="E307" s="115">
        <v>8692.9573768873888</v>
      </c>
      <c r="F307" s="111">
        <f t="shared" si="82"/>
        <v>7.2926269747923073E-2</v>
      </c>
      <c r="G307" s="111">
        <f t="shared" si="81"/>
        <v>3.527536215377515E-2</v>
      </c>
      <c r="H307" s="111">
        <f t="shared" si="83"/>
        <v>1.0821287536497675</v>
      </c>
      <c r="I307" s="110"/>
      <c r="J307" s="117">
        <v>2.7146359422728912</v>
      </c>
    </row>
    <row r="308" spans="1:11" x14ac:dyDescent="0.2">
      <c r="A308" s="137"/>
      <c r="B308" s="114">
        <v>9</v>
      </c>
      <c r="C308" s="108">
        <v>5240.0889906588154</v>
      </c>
      <c r="D308" s="115">
        <v>100496.41923034006</v>
      </c>
      <c r="E308" s="115">
        <v>4010.0491888250517</v>
      </c>
      <c r="F308" s="111">
        <f t="shared" si="82"/>
        <v>3.990240865830183E-2</v>
      </c>
      <c r="G308" s="111">
        <f t="shared" si="81"/>
        <v>1.6272475667067618E-2</v>
      </c>
      <c r="H308" s="111">
        <f t="shared" si="83"/>
        <v>1.098401229316835</v>
      </c>
      <c r="I308" s="110"/>
      <c r="J308" s="117">
        <v>2.8175107133401651</v>
      </c>
    </row>
    <row r="309" spans="1:11" ht="16" thickBot="1" x14ac:dyDescent="0.25">
      <c r="A309" s="138"/>
      <c r="B309" s="118">
        <v>10</v>
      </c>
      <c r="C309" s="119">
        <v>0</v>
      </c>
      <c r="D309" s="120">
        <v>138377.57666631771</v>
      </c>
      <c r="E309" s="120">
        <v>2250.917820662451</v>
      </c>
      <c r="F309" s="121">
        <f t="shared" si="82"/>
        <v>1.6266492555295223E-2</v>
      </c>
      <c r="G309" s="121">
        <f t="shared" si="81"/>
        <v>9.1340539082092019E-3</v>
      </c>
      <c r="H309" s="121">
        <f t="shared" si="83"/>
        <v>1.1075352832250442</v>
      </c>
      <c r="I309" s="125"/>
      <c r="J309" s="123">
        <v>2.2001179014975465</v>
      </c>
    </row>
    <row r="310" spans="1:11" ht="16" thickTop="1" x14ac:dyDescent="0.2">
      <c r="A310" s="124"/>
      <c r="B310" s="124" t="s">
        <v>76</v>
      </c>
      <c r="C310" s="124"/>
      <c r="D310" s="124"/>
      <c r="E310" s="124"/>
      <c r="G310" s="111"/>
      <c r="H310" s="110"/>
      <c r="I310" s="124"/>
      <c r="J310" s="124"/>
    </row>
    <row r="311" spans="1:11" x14ac:dyDescent="0.2">
      <c r="G311" s="111"/>
      <c r="H311" s="111"/>
    </row>
    <row r="312" spans="1:11" x14ac:dyDescent="0.2">
      <c r="G312" s="111"/>
      <c r="H312" s="111"/>
    </row>
    <row r="313" spans="1:11" x14ac:dyDescent="0.2">
      <c r="G313" s="111"/>
      <c r="H313" s="111"/>
    </row>
    <row r="314" spans="1:11" x14ac:dyDescent="0.2">
      <c r="G314" s="111"/>
      <c r="H314" s="111"/>
    </row>
    <row r="315" spans="1:11" x14ac:dyDescent="0.2">
      <c r="G315" s="111"/>
      <c r="H315" s="111"/>
    </row>
    <row r="316" spans="1:11" x14ac:dyDescent="0.2">
      <c r="G316" s="111"/>
      <c r="H316" s="111"/>
    </row>
    <row r="317" spans="1:11" x14ac:dyDescent="0.2">
      <c r="G317" s="111"/>
      <c r="H317" s="111"/>
    </row>
    <row r="318" spans="1:11" x14ac:dyDescent="0.2">
      <c r="G318" s="126"/>
      <c r="H318" s="126"/>
      <c r="I318" s="127"/>
      <c r="J318" s="127"/>
    </row>
    <row r="319" spans="1:11" x14ac:dyDescent="0.2">
      <c r="F319" s="128"/>
      <c r="G319" s="129"/>
      <c r="H319" s="129"/>
      <c r="I319" s="130"/>
      <c r="J319" s="130"/>
      <c r="K319" s="131"/>
    </row>
    <row r="320" spans="1:11" x14ac:dyDescent="0.2">
      <c r="F320" s="128"/>
      <c r="G320" s="129"/>
      <c r="H320" s="129"/>
      <c r="I320" s="130"/>
      <c r="J320" s="130"/>
      <c r="K320" s="131"/>
    </row>
    <row r="321" spans="6:11" x14ac:dyDescent="0.2">
      <c r="F321" s="128"/>
      <c r="G321" s="130"/>
      <c r="H321" s="130"/>
      <c r="I321" s="130"/>
      <c r="J321" s="130"/>
      <c r="K321" s="131"/>
    </row>
    <row r="322" spans="6:11" x14ac:dyDescent="0.2">
      <c r="F322" s="128"/>
      <c r="G322" s="130"/>
      <c r="H322" s="130"/>
      <c r="I322" s="130"/>
      <c r="J322" s="130"/>
      <c r="K322" s="131"/>
    </row>
    <row r="323" spans="6:11" x14ac:dyDescent="0.2">
      <c r="F323" s="128"/>
      <c r="G323" s="130"/>
      <c r="H323" s="130"/>
      <c r="I323" s="130"/>
      <c r="J323" s="130"/>
      <c r="K323" s="131"/>
    </row>
  </sheetData>
  <mergeCells count="28">
    <mergeCell ref="A134:A144"/>
    <mergeCell ref="A13:A23"/>
    <mergeCell ref="A24:A34"/>
    <mergeCell ref="A35:A45"/>
    <mergeCell ref="A46:A56"/>
    <mergeCell ref="A57:A67"/>
    <mergeCell ref="A68:A78"/>
    <mergeCell ref="A79:A89"/>
    <mergeCell ref="A90:A100"/>
    <mergeCell ref="A101:A111"/>
    <mergeCell ref="A112:A122"/>
    <mergeCell ref="A123:A133"/>
    <mergeCell ref="A277:A287"/>
    <mergeCell ref="A288:A298"/>
    <mergeCell ref="A299:A309"/>
    <mergeCell ref="A2:A12"/>
    <mergeCell ref="A211:A221"/>
    <mergeCell ref="A222:A232"/>
    <mergeCell ref="A233:A243"/>
    <mergeCell ref="A244:A254"/>
    <mergeCell ref="A255:A265"/>
    <mergeCell ref="A266:A276"/>
    <mergeCell ref="A145:A155"/>
    <mergeCell ref="A156:A166"/>
    <mergeCell ref="A167:A177"/>
    <mergeCell ref="A178:A188"/>
    <mergeCell ref="A189:A199"/>
    <mergeCell ref="A200:A21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859E-447E-4258-BCBC-4BFC2F7E0A6A}">
  <dimension ref="A1:Y72"/>
  <sheetViews>
    <sheetView zoomScale="70" zoomScaleNormal="70" workbookViewId="0">
      <pane ySplit="2" topLeftCell="A3" activePane="bottomLeft" state="frozen"/>
      <selection activeCell="D11" sqref="D11"/>
      <selection pane="bottomLeft" activeCell="C4" sqref="C4:C12"/>
    </sheetView>
  </sheetViews>
  <sheetFormatPr baseColWidth="10" defaultColWidth="8.83203125" defaultRowHeight="16" x14ac:dyDescent="0.2"/>
  <cols>
    <col min="1" max="1" width="8.83203125" style="84"/>
    <col min="2" max="2" width="11.33203125" style="84" customWidth="1"/>
    <col min="3" max="3" width="26" style="84" customWidth="1"/>
    <col min="4" max="4" width="21.6640625" style="84" customWidth="1"/>
    <col min="5" max="5" width="18.33203125" style="84" customWidth="1"/>
    <col min="6" max="6" width="18.33203125" style="85" customWidth="1"/>
    <col min="7" max="7" width="21" style="85" customWidth="1"/>
    <col min="8" max="8" width="23" style="85" customWidth="1"/>
    <col min="9" max="9" width="9.1640625" style="42" customWidth="1"/>
    <col min="10" max="10" width="17.83203125" style="86" customWidth="1"/>
    <col min="11" max="11" width="14.5" style="84" customWidth="1"/>
    <col min="12" max="12" width="20.5" style="84" customWidth="1"/>
    <col min="13" max="13" width="14.6640625" style="87" customWidth="1"/>
    <col min="14" max="14" width="8.5" style="42" customWidth="1"/>
    <col min="15" max="15" width="25.6640625" style="88" bestFit="1" customWidth="1"/>
    <col min="16" max="16" width="18.5" style="40" customWidth="1"/>
    <col min="17" max="17" width="20.5" style="40" customWidth="1"/>
    <col min="18" max="18" width="18.5" style="41" bestFit="1" customWidth="1"/>
    <col min="19" max="19" width="8.83203125" style="89"/>
    <col min="20" max="20" width="17.33203125" style="90" customWidth="1"/>
    <col min="21" max="24" width="8.83203125" style="42"/>
    <col min="25" max="25" width="17.6640625" style="42" customWidth="1"/>
    <col min="26" max="221" width="8.83203125" style="42"/>
    <col min="222" max="222" width="11.5" style="42" bestFit="1" customWidth="1"/>
    <col min="223" max="223" width="10.5" style="42" bestFit="1" customWidth="1"/>
    <col min="224" max="225" width="12.33203125" style="42" customWidth="1"/>
    <col min="226" max="227" width="11.5" style="42" bestFit="1" customWidth="1"/>
    <col min="228" max="228" width="11.5" style="42" customWidth="1"/>
    <col min="229" max="229" width="14.6640625" style="42" customWidth="1"/>
    <col min="230" max="232" width="8.83203125" style="42"/>
    <col min="233" max="233" width="13.5" style="42" customWidth="1"/>
    <col min="234" max="234" width="11" style="42" bestFit="1" customWidth="1"/>
    <col min="235" max="477" width="8.83203125" style="42"/>
    <col min="478" max="478" width="11.5" style="42" bestFit="1" customWidth="1"/>
    <col min="479" max="479" width="10.5" style="42" bestFit="1" customWidth="1"/>
    <col min="480" max="481" width="12.33203125" style="42" customWidth="1"/>
    <col min="482" max="483" width="11.5" style="42" bestFit="1" customWidth="1"/>
    <col min="484" max="484" width="11.5" style="42" customWidth="1"/>
    <col min="485" max="485" width="14.6640625" style="42" customWidth="1"/>
    <col min="486" max="488" width="8.83203125" style="42"/>
    <col min="489" max="489" width="13.5" style="42" customWidth="1"/>
    <col min="490" max="490" width="11" style="42" bestFit="1" customWidth="1"/>
    <col min="491" max="733" width="8.83203125" style="42"/>
    <col min="734" max="734" width="11.5" style="42" bestFit="1" customWidth="1"/>
    <col min="735" max="735" width="10.5" style="42" bestFit="1" customWidth="1"/>
    <col min="736" max="737" width="12.33203125" style="42" customWidth="1"/>
    <col min="738" max="739" width="11.5" style="42" bestFit="1" customWidth="1"/>
    <col min="740" max="740" width="11.5" style="42" customWidth="1"/>
    <col min="741" max="741" width="14.6640625" style="42" customWidth="1"/>
    <col min="742" max="744" width="8.83203125" style="42"/>
    <col min="745" max="745" width="13.5" style="42" customWidth="1"/>
    <col min="746" max="746" width="11" style="42" bestFit="1" customWidth="1"/>
    <col min="747" max="989" width="8.83203125" style="42"/>
    <col min="990" max="990" width="11.5" style="42" bestFit="1" customWidth="1"/>
    <col min="991" max="991" width="10.5" style="42" bestFit="1" customWidth="1"/>
    <col min="992" max="993" width="12.33203125" style="42" customWidth="1"/>
    <col min="994" max="995" width="11.5" style="42" bestFit="1" customWidth="1"/>
    <col min="996" max="996" width="11.5" style="42" customWidth="1"/>
    <col min="997" max="997" width="14.6640625" style="42" customWidth="1"/>
    <col min="998" max="1000" width="8.83203125" style="42"/>
    <col min="1001" max="1001" width="13.5" style="42" customWidth="1"/>
    <col min="1002" max="1002" width="11" style="42" bestFit="1" customWidth="1"/>
    <col min="1003" max="1245" width="8.83203125" style="42"/>
    <col min="1246" max="1246" width="11.5" style="42" bestFit="1" customWidth="1"/>
    <col min="1247" max="1247" width="10.5" style="42" bestFit="1" customWidth="1"/>
    <col min="1248" max="1249" width="12.33203125" style="42" customWidth="1"/>
    <col min="1250" max="1251" width="11.5" style="42" bestFit="1" customWidth="1"/>
    <col min="1252" max="1252" width="11.5" style="42" customWidth="1"/>
    <col min="1253" max="1253" width="14.6640625" style="42" customWidth="1"/>
    <col min="1254" max="1256" width="8.83203125" style="42"/>
    <col min="1257" max="1257" width="13.5" style="42" customWidth="1"/>
    <col min="1258" max="1258" width="11" style="42" bestFit="1" customWidth="1"/>
    <col min="1259" max="1501" width="8.83203125" style="42"/>
    <col min="1502" max="1502" width="11.5" style="42" bestFit="1" customWidth="1"/>
    <col min="1503" max="1503" width="10.5" style="42" bestFit="1" customWidth="1"/>
    <col min="1504" max="1505" width="12.33203125" style="42" customWidth="1"/>
    <col min="1506" max="1507" width="11.5" style="42" bestFit="1" customWidth="1"/>
    <col min="1508" max="1508" width="11.5" style="42" customWidth="1"/>
    <col min="1509" max="1509" width="14.6640625" style="42" customWidth="1"/>
    <col min="1510" max="1512" width="8.83203125" style="42"/>
    <col min="1513" max="1513" width="13.5" style="42" customWidth="1"/>
    <col min="1514" max="1514" width="11" style="42" bestFit="1" customWidth="1"/>
    <col min="1515" max="1757" width="8.83203125" style="42"/>
    <col min="1758" max="1758" width="11.5" style="42" bestFit="1" customWidth="1"/>
    <col min="1759" max="1759" width="10.5" style="42" bestFit="1" customWidth="1"/>
    <col min="1760" max="1761" width="12.33203125" style="42" customWidth="1"/>
    <col min="1762" max="1763" width="11.5" style="42" bestFit="1" customWidth="1"/>
    <col min="1764" max="1764" width="11.5" style="42" customWidth="1"/>
    <col min="1765" max="1765" width="14.6640625" style="42" customWidth="1"/>
    <col min="1766" max="1768" width="8.83203125" style="42"/>
    <col min="1769" max="1769" width="13.5" style="42" customWidth="1"/>
    <col min="1770" max="1770" width="11" style="42" bestFit="1" customWidth="1"/>
    <col min="1771" max="2013" width="8.83203125" style="42"/>
    <col min="2014" max="2014" width="11.5" style="42" bestFit="1" customWidth="1"/>
    <col min="2015" max="2015" width="10.5" style="42" bestFit="1" customWidth="1"/>
    <col min="2016" max="2017" width="12.33203125" style="42" customWidth="1"/>
    <col min="2018" max="2019" width="11.5" style="42" bestFit="1" customWidth="1"/>
    <col min="2020" max="2020" width="11.5" style="42" customWidth="1"/>
    <col min="2021" max="2021" width="14.6640625" style="42" customWidth="1"/>
    <col min="2022" max="2024" width="8.83203125" style="42"/>
    <col min="2025" max="2025" width="13.5" style="42" customWidth="1"/>
    <col min="2026" max="2026" width="11" style="42" bestFit="1" customWidth="1"/>
    <col min="2027" max="2269" width="8.83203125" style="42"/>
    <col min="2270" max="2270" width="11.5" style="42" bestFit="1" customWidth="1"/>
    <col min="2271" max="2271" width="10.5" style="42" bestFit="1" customWidth="1"/>
    <col min="2272" max="2273" width="12.33203125" style="42" customWidth="1"/>
    <col min="2274" max="2275" width="11.5" style="42" bestFit="1" customWidth="1"/>
    <col min="2276" max="2276" width="11.5" style="42" customWidth="1"/>
    <col min="2277" max="2277" width="14.6640625" style="42" customWidth="1"/>
    <col min="2278" max="2280" width="8.83203125" style="42"/>
    <col min="2281" max="2281" width="13.5" style="42" customWidth="1"/>
    <col min="2282" max="2282" width="11" style="42" bestFit="1" customWidth="1"/>
    <col min="2283" max="2525" width="8.83203125" style="42"/>
    <col min="2526" max="2526" width="11.5" style="42" bestFit="1" customWidth="1"/>
    <col min="2527" max="2527" width="10.5" style="42" bestFit="1" customWidth="1"/>
    <col min="2528" max="2529" width="12.33203125" style="42" customWidth="1"/>
    <col min="2530" max="2531" width="11.5" style="42" bestFit="1" customWidth="1"/>
    <col min="2532" max="2532" width="11.5" style="42" customWidth="1"/>
    <col min="2533" max="2533" width="14.6640625" style="42" customWidth="1"/>
    <col min="2534" max="2536" width="8.83203125" style="42"/>
    <col min="2537" max="2537" width="13.5" style="42" customWidth="1"/>
    <col min="2538" max="2538" width="11" style="42" bestFit="1" customWidth="1"/>
    <col min="2539" max="2781" width="8.83203125" style="42"/>
    <col min="2782" max="2782" width="11.5" style="42" bestFit="1" customWidth="1"/>
    <col min="2783" max="2783" width="10.5" style="42" bestFit="1" customWidth="1"/>
    <col min="2784" max="2785" width="12.33203125" style="42" customWidth="1"/>
    <col min="2786" max="2787" width="11.5" style="42" bestFit="1" customWidth="1"/>
    <col min="2788" max="2788" width="11.5" style="42" customWidth="1"/>
    <col min="2789" max="2789" width="14.6640625" style="42" customWidth="1"/>
    <col min="2790" max="2792" width="8.83203125" style="42"/>
    <col min="2793" max="2793" width="13.5" style="42" customWidth="1"/>
    <col min="2794" max="2794" width="11" style="42" bestFit="1" customWidth="1"/>
    <col min="2795" max="3037" width="8.83203125" style="42"/>
    <col min="3038" max="3038" width="11.5" style="42" bestFit="1" customWidth="1"/>
    <col min="3039" max="3039" width="10.5" style="42" bestFit="1" customWidth="1"/>
    <col min="3040" max="3041" width="12.33203125" style="42" customWidth="1"/>
    <col min="3042" max="3043" width="11.5" style="42" bestFit="1" customWidth="1"/>
    <col min="3044" max="3044" width="11.5" style="42" customWidth="1"/>
    <col min="3045" max="3045" width="14.6640625" style="42" customWidth="1"/>
    <col min="3046" max="3048" width="8.83203125" style="42"/>
    <col min="3049" max="3049" width="13.5" style="42" customWidth="1"/>
    <col min="3050" max="3050" width="11" style="42" bestFit="1" customWidth="1"/>
    <col min="3051" max="3293" width="8.83203125" style="42"/>
    <col min="3294" max="3294" width="11.5" style="42" bestFit="1" customWidth="1"/>
    <col min="3295" max="3295" width="10.5" style="42" bestFit="1" customWidth="1"/>
    <col min="3296" max="3297" width="12.33203125" style="42" customWidth="1"/>
    <col min="3298" max="3299" width="11.5" style="42" bestFit="1" customWidth="1"/>
    <col min="3300" max="3300" width="11.5" style="42" customWidth="1"/>
    <col min="3301" max="3301" width="14.6640625" style="42" customWidth="1"/>
    <col min="3302" max="3304" width="8.83203125" style="42"/>
    <col min="3305" max="3305" width="13.5" style="42" customWidth="1"/>
    <col min="3306" max="3306" width="11" style="42" bestFit="1" customWidth="1"/>
    <col min="3307" max="3549" width="8.83203125" style="42"/>
    <col min="3550" max="3550" width="11.5" style="42" bestFit="1" customWidth="1"/>
    <col min="3551" max="3551" width="10.5" style="42" bestFit="1" customWidth="1"/>
    <col min="3552" max="3553" width="12.33203125" style="42" customWidth="1"/>
    <col min="3554" max="3555" width="11.5" style="42" bestFit="1" customWidth="1"/>
    <col min="3556" max="3556" width="11.5" style="42" customWidth="1"/>
    <col min="3557" max="3557" width="14.6640625" style="42" customWidth="1"/>
    <col min="3558" max="3560" width="8.83203125" style="42"/>
    <col min="3561" max="3561" width="13.5" style="42" customWidth="1"/>
    <col min="3562" max="3562" width="11" style="42" bestFit="1" customWidth="1"/>
    <col min="3563" max="3805" width="8.83203125" style="42"/>
    <col min="3806" max="3806" width="11.5" style="42" bestFit="1" customWidth="1"/>
    <col min="3807" max="3807" width="10.5" style="42" bestFit="1" customWidth="1"/>
    <col min="3808" max="3809" width="12.33203125" style="42" customWidth="1"/>
    <col min="3810" max="3811" width="11.5" style="42" bestFit="1" customWidth="1"/>
    <col min="3812" max="3812" width="11.5" style="42" customWidth="1"/>
    <col min="3813" max="3813" width="14.6640625" style="42" customWidth="1"/>
    <col min="3814" max="3816" width="8.83203125" style="42"/>
    <col min="3817" max="3817" width="13.5" style="42" customWidth="1"/>
    <col min="3818" max="3818" width="11" style="42" bestFit="1" customWidth="1"/>
    <col min="3819" max="4061" width="8.83203125" style="42"/>
    <col min="4062" max="4062" width="11.5" style="42" bestFit="1" customWidth="1"/>
    <col min="4063" max="4063" width="10.5" style="42" bestFit="1" customWidth="1"/>
    <col min="4064" max="4065" width="12.33203125" style="42" customWidth="1"/>
    <col min="4066" max="4067" width="11.5" style="42" bestFit="1" customWidth="1"/>
    <col min="4068" max="4068" width="11.5" style="42" customWidth="1"/>
    <col min="4069" max="4069" width="14.6640625" style="42" customWidth="1"/>
    <col min="4070" max="4072" width="8.83203125" style="42"/>
    <col min="4073" max="4073" width="13.5" style="42" customWidth="1"/>
    <col min="4074" max="4074" width="11" style="42" bestFit="1" customWidth="1"/>
    <col min="4075" max="4317" width="8.83203125" style="42"/>
    <col min="4318" max="4318" width="11.5" style="42" bestFit="1" customWidth="1"/>
    <col min="4319" max="4319" width="10.5" style="42" bestFit="1" customWidth="1"/>
    <col min="4320" max="4321" width="12.33203125" style="42" customWidth="1"/>
    <col min="4322" max="4323" width="11.5" style="42" bestFit="1" customWidth="1"/>
    <col min="4324" max="4324" width="11.5" style="42" customWidth="1"/>
    <col min="4325" max="4325" width="14.6640625" style="42" customWidth="1"/>
    <col min="4326" max="4328" width="8.83203125" style="42"/>
    <col min="4329" max="4329" width="13.5" style="42" customWidth="1"/>
    <col min="4330" max="4330" width="11" style="42" bestFit="1" customWidth="1"/>
    <col min="4331" max="4573" width="8.83203125" style="42"/>
    <col min="4574" max="4574" width="11.5" style="42" bestFit="1" customWidth="1"/>
    <col min="4575" max="4575" width="10.5" style="42" bestFit="1" customWidth="1"/>
    <col min="4576" max="4577" width="12.33203125" style="42" customWidth="1"/>
    <col min="4578" max="4579" width="11.5" style="42" bestFit="1" customWidth="1"/>
    <col min="4580" max="4580" width="11.5" style="42" customWidth="1"/>
    <col min="4581" max="4581" width="14.6640625" style="42" customWidth="1"/>
    <col min="4582" max="4584" width="8.83203125" style="42"/>
    <col min="4585" max="4585" width="13.5" style="42" customWidth="1"/>
    <col min="4586" max="4586" width="11" style="42" bestFit="1" customWidth="1"/>
    <col min="4587" max="4829" width="8.83203125" style="42"/>
    <col min="4830" max="4830" width="11.5" style="42" bestFit="1" customWidth="1"/>
    <col min="4831" max="4831" width="10.5" style="42" bestFit="1" customWidth="1"/>
    <col min="4832" max="4833" width="12.33203125" style="42" customWidth="1"/>
    <col min="4834" max="4835" width="11.5" style="42" bestFit="1" customWidth="1"/>
    <col min="4836" max="4836" width="11.5" style="42" customWidth="1"/>
    <col min="4837" max="4837" width="14.6640625" style="42" customWidth="1"/>
    <col min="4838" max="4840" width="8.83203125" style="42"/>
    <col min="4841" max="4841" width="13.5" style="42" customWidth="1"/>
    <col min="4842" max="4842" width="11" style="42" bestFit="1" customWidth="1"/>
    <col min="4843" max="5085" width="8.83203125" style="42"/>
    <col min="5086" max="5086" width="11.5" style="42" bestFit="1" customWidth="1"/>
    <col min="5087" max="5087" width="10.5" style="42" bestFit="1" customWidth="1"/>
    <col min="5088" max="5089" width="12.33203125" style="42" customWidth="1"/>
    <col min="5090" max="5091" width="11.5" style="42" bestFit="1" customWidth="1"/>
    <col min="5092" max="5092" width="11.5" style="42" customWidth="1"/>
    <col min="5093" max="5093" width="14.6640625" style="42" customWidth="1"/>
    <col min="5094" max="5096" width="8.83203125" style="42"/>
    <col min="5097" max="5097" width="13.5" style="42" customWidth="1"/>
    <col min="5098" max="5098" width="11" style="42" bestFit="1" customWidth="1"/>
    <col min="5099" max="5341" width="8.83203125" style="42"/>
    <col min="5342" max="5342" width="11.5" style="42" bestFit="1" customWidth="1"/>
    <col min="5343" max="5343" width="10.5" style="42" bestFit="1" customWidth="1"/>
    <col min="5344" max="5345" width="12.33203125" style="42" customWidth="1"/>
    <col min="5346" max="5347" width="11.5" style="42" bestFit="1" customWidth="1"/>
    <col min="5348" max="5348" width="11.5" style="42" customWidth="1"/>
    <col min="5349" max="5349" width="14.6640625" style="42" customWidth="1"/>
    <col min="5350" max="5352" width="8.83203125" style="42"/>
    <col min="5353" max="5353" width="13.5" style="42" customWidth="1"/>
    <col min="5354" max="5354" width="11" style="42" bestFit="1" customWidth="1"/>
    <col min="5355" max="5597" width="8.83203125" style="42"/>
    <col min="5598" max="5598" width="11.5" style="42" bestFit="1" customWidth="1"/>
    <col min="5599" max="5599" width="10.5" style="42" bestFit="1" customWidth="1"/>
    <col min="5600" max="5601" width="12.33203125" style="42" customWidth="1"/>
    <col min="5602" max="5603" width="11.5" style="42" bestFit="1" customWidth="1"/>
    <col min="5604" max="5604" width="11.5" style="42" customWidth="1"/>
    <col min="5605" max="5605" width="14.6640625" style="42" customWidth="1"/>
    <col min="5606" max="5608" width="8.83203125" style="42"/>
    <col min="5609" max="5609" width="13.5" style="42" customWidth="1"/>
    <col min="5610" max="5610" width="11" style="42" bestFit="1" customWidth="1"/>
    <col min="5611" max="5853" width="8.83203125" style="42"/>
    <col min="5854" max="5854" width="11.5" style="42" bestFit="1" customWidth="1"/>
    <col min="5855" max="5855" width="10.5" style="42" bestFit="1" customWidth="1"/>
    <col min="5856" max="5857" width="12.33203125" style="42" customWidth="1"/>
    <col min="5858" max="5859" width="11.5" style="42" bestFit="1" customWidth="1"/>
    <col min="5860" max="5860" width="11.5" style="42" customWidth="1"/>
    <col min="5861" max="5861" width="14.6640625" style="42" customWidth="1"/>
    <col min="5862" max="5864" width="8.83203125" style="42"/>
    <col min="5865" max="5865" width="13.5" style="42" customWidth="1"/>
    <col min="5866" max="5866" width="11" style="42" bestFit="1" customWidth="1"/>
    <col min="5867" max="6109" width="8.83203125" style="42"/>
    <col min="6110" max="6110" width="11.5" style="42" bestFit="1" customWidth="1"/>
    <col min="6111" max="6111" width="10.5" style="42" bestFit="1" customWidth="1"/>
    <col min="6112" max="6113" width="12.33203125" style="42" customWidth="1"/>
    <col min="6114" max="6115" width="11.5" style="42" bestFit="1" customWidth="1"/>
    <col min="6116" max="6116" width="11.5" style="42" customWidth="1"/>
    <col min="6117" max="6117" width="14.6640625" style="42" customWidth="1"/>
    <col min="6118" max="6120" width="8.83203125" style="42"/>
    <col min="6121" max="6121" width="13.5" style="42" customWidth="1"/>
    <col min="6122" max="6122" width="11" style="42" bestFit="1" customWidth="1"/>
    <col min="6123" max="6365" width="8.83203125" style="42"/>
    <col min="6366" max="6366" width="11.5" style="42" bestFit="1" customWidth="1"/>
    <col min="6367" max="6367" width="10.5" style="42" bestFit="1" customWidth="1"/>
    <col min="6368" max="6369" width="12.33203125" style="42" customWidth="1"/>
    <col min="6370" max="6371" width="11.5" style="42" bestFit="1" customWidth="1"/>
    <col min="6372" max="6372" width="11.5" style="42" customWidth="1"/>
    <col min="6373" max="6373" width="14.6640625" style="42" customWidth="1"/>
    <col min="6374" max="6376" width="8.83203125" style="42"/>
    <col min="6377" max="6377" width="13.5" style="42" customWidth="1"/>
    <col min="6378" max="6378" width="11" style="42" bestFit="1" customWidth="1"/>
    <col min="6379" max="6621" width="8.83203125" style="42"/>
    <col min="6622" max="6622" width="11.5" style="42" bestFit="1" customWidth="1"/>
    <col min="6623" max="6623" width="10.5" style="42" bestFit="1" customWidth="1"/>
    <col min="6624" max="6625" width="12.33203125" style="42" customWidth="1"/>
    <col min="6626" max="6627" width="11.5" style="42" bestFit="1" customWidth="1"/>
    <col min="6628" max="6628" width="11.5" style="42" customWidth="1"/>
    <col min="6629" max="6629" width="14.6640625" style="42" customWidth="1"/>
    <col min="6630" max="6632" width="8.83203125" style="42"/>
    <col min="6633" max="6633" width="13.5" style="42" customWidth="1"/>
    <col min="6634" max="6634" width="11" style="42" bestFit="1" customWidth="1"/>
    <col min="6635" max="6877" width="8.83203125" style="42"/>
    <col min="6878" max="6878" width="11.5" style="42" bestFit="1" customWidth="1"/>
    <col min="6879" max="6879" width="10.5" style="42" bestFit="1" customWidth="1"/>
    <col min="6880" max="6881" width="12.33203125" style="42" customWidth="1"/>
    <col min="6882" max="6883" width="11.5" style="42" bestFit="1" customWidth="1"/>
    <col min="6884" max="6884" width="11.5" style="42" customWidth="1"/>
    <col min="6885" max="6885" width="14.6640625" style="42" customWidth="1"/>
    <col min="6886" max="6888" width="8.83203125" style="42"/>
    <col min="6889" max="6889" width="13.5" style="42" customWidth="1"/>
    <col min="6890" max="6890" width="11" style="42" bestFit="1" customWidth="1"/>
    <col min="6891" max="7133" width="8.83203125" style="42"/>
    <col min="7134" max="7134" width="11.5" style="42" bestFit="1" customWidth="1"/>
    <col min="7135" max="7135" width="10.5" style="42" bestFit="1" customWidth="1"/>
    <col min="7136" max="7137" width="12.33203125" style="42" customWidth="1"/>
    <col min="7138" max="7139" width="11.5" style="42" bestFit="1" customWidth="1"/>
    <col min="7140" max="7140" width="11.5" style="42" customWidth="1"/>
    <col min="7141" max="7141" width="14.6640625" style="42" customWidth="1"/>
    <col min="7142" max="7144" width="8.83203125" style="42"/>
    <col min="7145" max="7145" width="13.5" style="42" customWidth="1"/>
    <col min="7146" max="7146" width="11" style="42" bestFit="1" customWidth="1"/>
    <col min="7147" max="7389" width="8.83203125" style="42"/>
    <col min="7390" max="7390" width="11.5" style="42" bestFit="1" customWidth="1"/>
    <col min="7391" max="7391" width="10.5" style="42" bestFit="1" customWidth="1"/>
    <col min="7392" max="7393" width="12.33203125" style="42" customWidth="1"/>
    <col min="7394" max="7395" width="11.5" style="42" bestFit="1" customWidth="1"/>
    <col min="7396" max="7396" width="11.5" style="42" customWidth="1"/>
    <col min="7397" max="7397" width="14.6640625" style="42" customWidth="1"/>
    <col min="7398" max="7400" width="8.83203125" style="42"/>
    <col min="7401" max="7401" width="13.5" style="42" customWidth="1"/>
    <col min="7402" max="7402" width="11" style="42" bestFit="1" customWidth="1"/>
    <col min="7403" max="7645" width="8.83203125" style="42"/>
    <col min="7646" max="7646" width="11.5" style="42" bestFit="1" customWidth="1"/>
    <col min="7647" max="7647" width="10.5" style="42" bestFit="1" customWidth="1"/>
    <col min="7648" max="7649" width="12.33203125" style="42" customWidth="1"/>
    <col min="7650" max="7651" width="11.5" style="42" bestFit="1" customWidth="1"/>
    <col min="7652" max="7652" width="11.5" style="42" customWidth="1"/>
    <col min="7653" max="7653" width="14.6640625" style="42" customWidth="1"/>
    <col min="7654" max="7656" width="8.83203125" style="42"/>
    <col min="7657" max="7657" width="13.5" style="42" customWidth="1"/>
    <col min="7658" max="7658" width="11" style="42" bestFit="1" customWidth="1"/>
    <col min="7659" max="7901" width="8.83203125" style="42"/>
    <col min="7902" max="7902" width="11.5" style="42" bestFit="1" customWidth="1"/>
    <col min="7903" max="7903" width="10.5" style="42" bestFit="1" customWidth="1"/>
    <col min="7904" max="7905" width="12.33203125" style="42" customWidth="1"/>
    <col min="7906" max="7907" width="11.5" style="42" bestFit="1" customWidth="1"/>
    <col min="7908" max="7908" width="11.5" style="42" customWidth="1"/>
    <col min="7909" max="7909" width="14.6640625" style="42" customWidth="1"/>
    <col min="7910" max="7912" width="8.83203125" style="42"/>
    <col min="7913" max="7913" width="13.5" style="42" customWidth="1"/>
    <col min="7914" max="7914" width="11" style="42" bestFit="1" customWidth="1"/>
    <col min="7915" max="8157" width="8.83203125" style="42"/>
    <col min="8158" max="8158" width="11.5" style="42" bestFit="1" customWidth="1"/>
    <col min="8159" max="8159" width="10.5" style="42" bestFit="1" customWidth="1"/>
    <col min="8160" max="8161" width="12.33203125" style="42" customWidth="1"/>
    <col min="8162" max="8163" width="11.5" style="42" bestFit="1" customWidth="1"/>
    <col min="8164" max="8164" width="11.5" style="42" customWidth="1"/>
    <col min="8165" max="8165" width="14.6640625" style="42" customWidth="1"/>
    <col min="8166" max="8168" width="8.83203125" style="42"/>
    <col min="8169" max="8169" width="13.5" style="42" customWidth="1"/>
    <col min="8170" max="8170" width="11" style="42" bestFit="1" customWidth="1"/>
    <col min="8171" max="8413" width="8.83203125" style="42"/>
    <col min="8414" max="8414" width="11.5" style="42" bestFit="1" customWidth="1"/>
    <col min="8415" max="8415" width="10.5" style="42" bestFit="1" customWidth="1"/>
    <col min="8416" max="8417" width="12.33203125" style="42" customWidth="1"/>
    <col min="8418" max="8419" width="11.5" style="42" bestFit="1" customWidth="1"/>
    <col min="8420" max="8420" width="11.5" style="42" customWidth="1"/>
    <col min="8421" max="8421" width="14.6640625" style="42" customWidth="1"/>
    <col min="8422" max="8424" width="8.83203125" style="42"/>
    <col min="8425" max="8425" width="13.5" style="42" customWidth="1"/>
    <col min="8426" max="8426" width="11" style="42" bestFit="1" customWidth="1"/>
    <col min="8427" max="8669" width="8.83203125" style="42"/>
    <col min="8670" max="8670" width="11.5" style="42" bestFit="1" customWidth="1"/>
    <col min="8671" max="8671" width="10.5" style="42" bestFit="1" customWidth="1"/>
    <col min="8672" max="8673" width="12.33203125" style="42" customWidth="1"/>
    <col min="8674" max="8675" width="11.5" style="42" bestFit="1" customWidth="1"/>
    <col min="8676" max="8676" width="11.5" style="42" customWidth="1"/>
    <col min="8677" max="8677" width="14.6640625" style="42" customWidth="1"/>
    <col min="8678" max="8680" width="8.83203125" style="42"/>
    <col min="8681" max="8681" width="13.5" style="42" customWidth="1"/>
    <col min="8682" max="8682" width="11" style="42" bestFit="1" customWidth="1"/>
    <col min="8683" max="8925" width="8.83203125" style="42"/>
    <col min="8926" max="8926" width="11.5" style="42" bestFit="1" customWidth="1"/>
    <col min="8927" max="8927" width="10.5" style="42" bestFit="1" customWidth="1"/>
    <col min="8928" max="8929" width="12.33203125" style="42" customWidth="1"/>
    <col min="8930" max="8931" width="11.5" style="42" bestFit="1" customWidth="1"/>
    <col min="8932" max="8932" width="11.5" style="42" customWidth="1"/>
    <col min="8933" max="8933" width="14.6640625" style="42" customWidth="1"/>
    <col min="8934" max="8936" width="8.83203125" style="42"/>
    <col min="8937" max="8937" width="13.5" style="42" customWidth="1"/>
    <col min="8938" max="8938" width="11" style="42" bestFit="1" customWidth="1"/>
    <col min="8939" max="9181" width="8.83203125" style="42"/>
    <col min="9182" max="9182" width="11.5" style="42" bestFit="1" customWidth="1"/>
    <col min="9183" max="9183" width="10.5" style="42" bestFit="1" customWidth="1"/>
    <col min="9184" max="9185" width="12.33203125" style="42" customWidth="1"/>
    <col min="9186" max="9187" width="11.5" style="42" bestFit="1" customWidth="1"/>
    <col min="9188" max="9188" width="11.5" style="42" customWidth="1"/>
    <col min="9189" max="9189" width="14.6640625" style="42" customWidth="1"/>
    <col min="9190" max="9192" width="8.83203125" style="42"/>
    <col min="9193" max="9193" width="13.5" style="42" customWidth="1"/>
    <col min="9194" max="9194" width="11" style="42" bestFit="1" customWidth="1"/>
    <col min="9195" max="9437" width="8.83203125" style="42"/>
    <col min="9438" max="9438" width="11.5" style="42" bestFit="1" customWidth="1"/>
    <col min="9439" max="9439" width="10.5" style="42" bestFit="1" customWidth="1"/>
    <col min="9440" max="9441" width="12.33203125" style="42" customWidth="1"/>
    <col min="9442" max="9443" width="11.5" style="42" bestFit="1" customWidth="1"/>
    <col min="9444" max="9444" width="11.5" style="42" customWidth="1"/>
    <col min="9445" max="9445" width="14.6640625" style="42" customWidth="1"/>
    <col min="9446" max="9448" width="8.83203125" style="42"/>
    <col min="9449" max="9449" width="13.5" style="42" customWidth="1"/>
    <col min="9450" max="9450" width="11" style="42" bestFit="1" customWidth="1"/>
    <col min="9451" max="9693" width="8.83203125" style="42"/>
    <col min="9694" max="9694" width="11.5" style="42" bestFit="1" customWidth="1"/>
    <col min="9695" max="9695" width="10.5" style="42" bestFit="1" customWidth="1"/>
    <col min="9696" max="9697" width="12.33203125" style="42" customWidth="1"/>
    <col min="9698" max="9699" width="11.5" style="42" bestFit="1" customWidth="1"/>
    <col min="9700" max="9700" width="11.5" style="42" customWidth="1"/>
    <col min="9701" max="9701" width="14.6640625" style="42" customWidth="1"/>
    <col min="9702" max="9704" width="8.83203125" style="42"/>
    <col min="9705" max="9705" width="13.5" style="42" customWidth="1"/>
    <col min="9706" max="9706" width="11" style="42" bestFit="1" customWidth="1"/>
    <col min="9707" max="9949" width="8.83203125" style="42"/>
    <col min="9950" max="9950" width="11.5" style="42" bestFit="1" customWidth="1"/>
    <col min="9951" max="9951" width="10.5" style="42" bestFit="1" customWidth="1"/>
    <col min="9952" max="9953" width="12.33203125" style="42" customWidth="1"/>
    <col min="9954" max="9955" width="11.5" style="42" bestFit="1" customWidth="1"/>
    <col min="9956" max="9956" width="11.5" style="42" customWidth="1"/>
    <col min="9957" max="9957" width="14.6640625" style="42" customWidth="1"/>
    <col min="9958" max="9960" width="8.83203125" style="42"/>
    <col min="9961" max="9961" width="13.5" style="42" customWidth="1"/>
    <col min="9962" max="9962" width="11" style="42" bestFit="1" customWidth="1"/>
    <col min="9963" max="10205" width="8.83203125" style="42"/>
    <col min="10206" max="10206" width="11.5" style="42" bestFit="1" customWidth="1"/>
    <col min="10207" max="10207" width="10.5" style="42" bestFit="1" customWidth="1"/>
    <col min="10208" max="10209" width="12.33203125" style="42" customWidth="1"/>
    <col min="10210" max="10211" width="11.5" style="42" bestFit="1" customWidth="1"/>
    <col min="10212" max="10212" width="11.5" style="42" customWidth="1"/>
    <col min="10213" max="10213" width="14.6640625" style="42" customWidth="1"/>
    <col min="10214" max="10216" width="8.83203125" style="42"/>
    <col min="10217" max="10217" width="13.5" style="42" customWidth="1"/>
    <col min="10218" max="10218" width="11" style="42" bestFit="1" customWidth="1"/>
    <col min="10219" max="10461" width="8.83203125" style="42"/>
    <col min="10462" max="10462" width="11.5" style="42" bestFit="1" customWidth="1"/>
    <col min="10463" max="10463" width="10.5" style="42" bestFit="1" customWidth="1"/>
    <col min="10464" max="10465" width="12.33203125" style="42" customWidth="1"/>
    <col min="10466" max="10467" width="11.5" style="42" bestFit="1" customWidth="1"/>
    <col min="10468" max="10468" width="11.5" style="42" customWidth="1"/>
    <col min="10469" max="10469" width="14.6640625" style="42" customWidth="1"/>
    <col min="10470" max="10472" width="8.83203125" style="42"/>
    <col min="10473" max="10473" width="13.5" style="42" customWidth="1"/>
    <col min="10474" max="10474" width="11" style="42" bestFit="1" customWidth="1"/>
    <col min="10475" max="10717" width="8.83203125" style="42"/>
    <col min="10718" max="10718" width="11.5" style="42" bestFit="1" customWidth="1"/>
    <col min="10719" max="10719" width="10.5" style="42" bestFit="1" customWidth="1"/>
    <col min="10720" max="10721" width="12.33203125" style="42" customWidth="1"/>
    <col min="10722" max="10723" width="11.5" style="42" bestFit="1" customWidth="1"/>
    <col min="10724" max="10724" width="11.5" style="42" customWidth="1"/>
    <col min="10725" max="10725" width="14.6640625" style="42" customWidth="1"/>
    <col min="10726" max="10728" width="8.83203125" style="42"/>
    <col min="10729" max="10729" width="13.5" style="42" customWidth="1"/>
    <col min="10730" max="10730" width="11" style="42" bestFit="1" customWidth="1"/>
    <col min="10731" max="10973" width="8.83203125" style="42"/>
    <col min="10974" max="10974" width="11.5" style="42" bestFit="1" customWidth="1"/>
    <col min="10975" max="10975" width="10.5" style="42" bestFit="1" customWidth="1"/>
    <col min="10976" max="10977" width="12.33203125" style="42" customWidth="1"/>
    <col min="10978" max="10979" width="11.5" style="42" bestFit="1" customWidth="1"/>
    <col min="10980" max="10980" width="11.5" style="42" customWidth="1"/>
    <col min="10981" max="10981" width="14.6640625" style="42" customWidth="1"/>
    <col min="10982" max="10984" width="8.83203125" style="42"/>
    <col min="10985" max="10985" width="13.5" style="42" customWidth="1"/>
    <col min="10986" max="10986" width="11" style="42" bestFit="1" customWidth="1"/>
    <col min="10987" max="11229" width="8.83203125" style="42"/>
    <col min="11230" max="11230" width="11.5" style="42" bestFit="1" customWidth="1"/>
    <col min="11231" max="11231" width="10.5" style="42" bestFit="1" customWidth="1"/>
    <col min="11232" max="11233" width="12.33203125" style="42" customWidth="1"/>
    <col min="11234" max="11235" width="11.5" style="42" bestFit="1" customWidth="1"/>
    <col min="11236" max="11236" width="11.5" style="42" customWidth="1"/>
    <col min="11237" max="11237" width="14.6640625" style="42" customWidth="1"/>
    <col min="11238" max="11240" width="8.83203125" style="42"/>
    <col min="11241" max="11241" width="13.5" style="42" customWidth="1"/>
    <col min="11242" max="11242" width="11" style="42" bestFit="1" customWidth="1"/>
    <col min="11243" max="11485" width="8.83203125" style="42"/>
    <col min="11486" max="11486" width="11.5" style="42" bestFit="1" customWidth="1"/>
    <col min="11487" max="11487" width="10.5" style="42" bestFit="1" customWidth="1"/>
    <col min="11488" max="11489" width="12.33203125" style="42" customWidth="1"/>
    <col min="11490" max="11491" width="11.5" style="42" bestFit="1" customWidth="1"/>
    <col min="11492" max="11492" width="11.5" style="42" customWidth="1"/>
    <col min="11493" max="11493" width="14.6640625" style="42" customWidth="1"/>
    <col min="11494" max="11496" width="8.83203125" style="42"/>
    <col min="11497" max="11497" width="13.5" style="42" customWidth="1"/>
    <col min="11498" max="11498" width="11" style="42" bestFit="1" customWidth="1"/>
    <col min="11499" max="11741" width="8.83203125" style="42"/>
    <col min="11742" max="11742" width="11.5" style="42" bestFit="1" customWidth="1"/>
    <col min="11743" max="11743" width="10.5" style="42" bestFit="1" customWidth="1"/>
    <col min="11744" max="11745" width="12.33203125" style="42" customWidth="1"/>
    <col min="11746" max="11747" width="11.5" style="42" bestFit="1" customWidth="1"/>
    <col min="11748" max="11748" width="11.5" style="42" customWidth="1"/>
    <col min="11749" max="11749" width="14.6640625" style="42" customWidth="1"/>
    <col min="11750" max="11752" width="8.83203125" style="42"/>
    <col min="11753" max="11753" width="13.5" style="42" customWidth="1"/>
    <col min="11754" max="11754" width="11" style="42" bestFit="1" customWidth="1"/>
    <col min="11755" max="11997" width="8.83203125" style="42"/>
    <col min="11998" max="11998" width="11.5" style="42" bestFit="1" customWidth="1"/>
    <col min="11999" max="11999" width="10.5" style="42" bestFit="1" customWidth="1"/>
    <col min="12000" max="12001" width="12.33203125" style="42" customWidth="1"/>
    <col min="12002" max="12003" width="11.5" style="42" bestFit="1" customWidth="1"/>
    <col min="12004" max="12004" width="11.5" style="42" customWidth="1"/>
    <col min="12005" max="12005" width="14.6640625" style="42" customWidth="1"/>
    <col min="12006" max="12008" width="8.83203125" style="42"/>
    <col min="12009" max="12009" width="13.5" style="42" customWidth="1"/>
    <col min="12010" max="12010" width="11" style="42" bestFit="1" customWidth="1"/>
    <col min="12011" max="12253" width="8.83203125" style="42"/>
    <col min="12254" max="12254" width="11.5" style="42" bestFit="1" customWidth="1"/>
    <col min="12255" max="12255" width="10.5" style="42" bestFit="1" customWidth="1"/>
    <col min="12256" max="12257" width="12.33203125" style="42" customWidth="1"/>
    <col min="12258" max="12259" width="11.5" style="42" bestFit="1" customWidth="1"/>
    <col min="12260" max="12260" width="11.5" style="42" customWidth="1"/>
    <col min="12261" max="12261" width="14.6640625" style="42" customWidth="1"/>
    <col min="12262" max="12264" width="8.83203125" style="42"/>
    <col min="12265" max="12265" width="13.5" style="42" customWidth="1"/>
    <col min="12266" max="12266" width="11" style="42" bestFit="1" customWidth="1"/>
    <col min="12267" max="12509" width="8.83203125" style="42"/>
    <col min="12510" max="12510" width="11.5" style="42" bestFit="1" customWidth="1"/>
    <col min="12511" max="12511" width="10.5" style="42" bestFit="1" customWidth="1"/>
    <col min="12512" max="12513" width="12.33203125" style="42" customWidth="1"/>
    <col min="12514" max="12515" width="11.5" style="42" bestFit="1" customWidth="1"/>
    <col min="12516" max="12516" width="11.5" style="42" customWidth="1"/>
    <col min="12517" max="12517" width="14.6640625" style="42" customWidth="1"/>
    <col min="12518" max="12520" width="8.83203125" style="42"/>
    <col min="12521" max="12521" width="13.5" style="42" customWidth="1"/>
    <col min="12522" max="12522" width="11" style="42" bestFit="1" customWidth="1"/>
    <col min="12523" max="12765" width="8.83203125" style="42"/>
    <col min="12766" max="12766" width="11.5" style="42" bestFit="1" customWidth="1"/>
    <col min="12767" max="12767" width="10.5" style="42" bestFit="1" customWidth="1"/>
    <col min="12768" max="12769" width="12.33203125" style="42" customWidth="1"/>
    <col min="12770" max="12771" width="11.5" style="42" bestFit="1" customWidth="1"/>
    <col min="12772" max="12772" width="11.5" style="42" customWidth="1"/>
    <col min="12773" max="12773" width="14.6640625" style="42" customWidth="1"/>
    <col min="12774" max="12776" width="8.83203125" style="42"/>
    <col min="12777" max="12777" width="13.5" style="42" customWidth="1"/>
    <col min="12778" max="12778" width="11" style="42" bestFit="1" customWidth="1"/>
    <col min="12779" max="13021" width="8.83203125" style="42"/>
    <col min="13022" max="13022" width="11.5" style="42" bestFit="1" customWidth="1"/>
    <col min="13023" max="13023" width="10.5" style="42" bestFit="1" customWidth="1"/>
    <col min="13024" max="13025" width="12.33203125" style="42" customWidth="1"/>
    <col min="13026" max="13027" width="11.5" style="42" bestFit="1" customWidth="1"/>
    <col min="13028" max="13028" width="11.5" style="42" customWidth="1"/>
    <col min="13029" max="13029" width="14.6640625" style="42" customWidth="1"/>
    <col min="13030" max="13032" width="8.83203125" style="42"/>
    <col min="13033" max="13033" width="13.5" style="42" customWidth="1"/>
    <col min="13034" max="13034" width="11" style="42" bestFit="1" customWidth="1"/>
    <col min="13035" max="13277" width="8.83203125" style="42"/>
    <col min="13278" max="13278" width="11.5" style="42" bestFit="1" customWidth="1"/>
    <col min="13279" max="13279" width="10.5" style="42" bestFit="1" customWidth="1"/>
    <col min="13280" max="13281" width="12.33203125" style="42" customWidth="1"/>
    <col min="13282" max="13283" width="11.5" style="42" bestFit="1" customWidth="1"/>
    <col min="13284" max="13284" width="11.5" style="42" customWidth="1"/>
    <col min="13285" max="13285" width="14.6640625" style="42" customWidth="1"/>
    <col min="13286" max="13288" width="8.83203125" style="42"/>
    <col min="13289" max="13289" width="13.5" style="42" customWidth="1"/>
    <col min="13290" max="13290" width="11" style="42" bestFit="1" customWidth="1"/>
    <col min="13291" max="13533" width="8.83203125" style="42"/>
    <col min="13534" max="13534" width="11.5" style="42" bestFit="1" customWidth="1"/>
    <col min="13535" max="13535" width="10.5" style="42" bestFit="1" customWidth="1"/>
    <col min="13536" max="13537" width="12.33203125" style="42" customWidth="1"/>
    <col min="13538" max="13539" width="11.5" style="42" bestFit="1" customWidth="1"/>
    <col min="13540" max="13540" width="11.5" style="42" customWidth="1"/>
    <col min="13541" max="13541" width="14.6640625" style="42" customWidth="1"/>
    <col min="13542" max="13544" width="8.83203125" style="42"/>
    <col min="13545" max="13545" width="13.5" style="42" customWidth="1"/>
    <col min="13546" max="13546" width="11" style="42" bestFit="1" customWidth="1"/>
    <col min="13547" max="13789" width="8.83203125" style="42"/>
    <col min="13790" max="13790" width="11.5" style="42" bestFit="1" customWidth="1"/>
    <col min="13791" max="13791" width="10.5" style="42" bestFit="1" customWidth="1"/>
    <col min="13792" max="13793" width="12.33203125" style="42" customWidth="1"/>
    <col min="13794" max="13795" width="11.5" style="42" bestFit="1" customWidth="1"/>
    <col min="13796" max="13796" width="11.5" style="42" customWidth="1"/>
    <col min="13797" max="13797" width="14.6640625" style="42" customWidth="1"/>
    <col min="13798" max="13800" width="8.83203125" style="42"/>
    <col min="13801" max="13801" width="13.5" style="42" customWidth="1"/>
    <col min="13802" max="13802" width="11" style="42" bestFit="1" customWidth="1"/>
    <col min="13803" max="14045" width="8.83203125" style="42"/>
    <col min="14046" max="14046" width="11.5" style="42" bestFit="1" customWidth="1"/>
    <col min="14047" max="14047" width="10.5" style="42" bestFit="1" customWidth="1"/>
    <col min="14048" max="14049" width="12.33203125" style="42" customWidth="1"/>
    <col min="14050" max="14051" width="11.5" style="42" bestFit="1" customWidth="1"/>
    <col min="14052" max="14052" width="11.5" style="42" customWidth="1"/>
    <col min="14053" max="14053" width="14.6640625" style="42" customWidth="1"/>
    <col min="14054" max="14056" width="8.83203125" style="42"/>
    <col min="14057" max="14057" width="13.5" style="42" customWidth="1"/>
    <col min="14058" max="14058" width="11" style="42" bestFit="1" customWidth="1"/>
    <col min="14059" max="14301" width="8.83203125" style="42"/>
    <col min="14302" max="14302" width="11.5" style="42" bestFit="1" customWidth="1"/>
    <col min="14303" max="14303" width="10.5" style="42" bestFit="1" customWidth="1"/>
    <col min="14304" max="14305" width="12.33203125" style="42" customWidth="1"/>
    <col min="14306" max="14307" width="11.5" style="42" bestFit="1" customWidth="1"/>
    <col min="14308" max="14308" width="11.5" style="42" customWidth="1"/>
    <col min="14309" max="14309" width="14.6640625" style="42" customWidth="1"/>
    <col min="14310" max="14312" width="8.83203125" style="42"/>
    <col min="14313" max="14313" width="13.5" style="42" customWidth="1"/>
    <col min="14314" max="14314" width="11" style="42" bestFit="1" customWidth="1"/>
    <col min="14315" max="14557" width="8.83203125" style="42"/>
    <col min="14558" max="14558" width="11.5" style="42" bestFit="1" customWidth="1"/>
    <col min="14559" max="14559" width="10.5" style="42" bestFit="1" customWidth="1"/>
    <col min="14560" max="14561" width="12.33203125" style="42" customWidth="1"/>
    <col min="14562" max="14563" width="11.5" style="42" bestFit="1" customWidth="1"/>
    <col min="14564" max="14564" width="11.5" style="42" customWidth="1"/>
    <col min="14565" max="14565" width="14.6640625" style="42" customWidth="1"/>
    <col min="14566" max="14568" width="8.83203125" style="42"/>
    <col min="14569" max="14569" width="13.5" style="42" customWidth="1"/>
    <col min="14570" max="14570" width="11" style="42" bestFit="1" customWidth="1"/>
    <col min="14571" max="14813" width="8.83203125" style="42"/>
    <col min="14814" max="14814" width="11.5" style="42" bestFit="1" customWidth="1"/>
    <col min="14815" max="14815" width="10.5" style="42" bestFit="1" customWidth="1"/>
    <col min="14816" max="14817" width="12.33203125" style="42" customWidth="1"/>
    <col min="14818" max="14819" width="11.5" style="42" bestFit="1" customWidth="1"/>
    <col min="14820" max="14820" width="11.5" style="42" customWidth="1"/>
    <col min="14821" max="14821" width="14.6640625" style="42" customWidth="1"/>
    <col min="14822" max="14824" width="8.83203125" style="42"/>
    <col min="14825" max="14825" width="13.5" style="42" customWidth="1"/>
    <col min="14826" max="14826" width="11" style="42" bestFit="1" customWidth="1"/>
    <col min="14827" max="15069" width="8.83203125" style="42"/>
    <col min="15070" max="15070" width="11.5" style="42" bestFit="1" customWidth="1"/>
    <col min="15071" max="15071" width="10.5" style="42" bestFit="1" customWidth="1"/>
    <col min="15072" max="15073" width="12.33203125" style="42" customWidth="1"/>
    <col min="15074" max="15075" width="11.5" style="42" bestFit="1" customWidth="1"/>
    <col min="15076" max="15076" width="11.5" style="42" customWidth="1"/>
    <col min="15077" max="15077" width="14.6640625" style="42" customWidth="1"/>
    <col min="15078" max="15080" width="8.83203125" style="42"/>
    <col min="15081" max="15081" width="13.5" style="42" customWidth="1"/>
    <col min="15082" max="15082" width="11" style="42" bestFit="1" customWidth="1"/>
    <col min="15083" max="15325" width="8.83203125" style="42"/>
    <col min="15326" max="15326" width="11.5" style="42" bestFit="1" customWidth="1"/>
    <col min="15327" max="15327" width="10.5" style="42" bestFit="1" customWidth="1"/>
    <col min="15328" max="15329" width="12.33203125" style="42" customWidth="1"/>
    <col min="15330" max="15331" width="11.5" style="42" bestFit="1" customWidth="1"/>
    <col min="15332" max="15332" width="11.5" style="42" customWidth="1"/>
    <col min="15333" max="15333" width="14.6640625" style="42" customWidth="1"/>
    <col min="15334" max="15336" width="8.83203125" style="42"/>
    <col min="15337" max="15337" width="13.5" style="42" customWidth="1"/>
    <col min="15338" max="15338" width="11" style="42" bestFit="1" customWidth="1"/>
    <col min="15339" max="15581" width="8.83203125" style="42"/>
    <col min="15582" max="15582" width="11.5" style="42" bestFit="1" customWidth="1"/>
    <col min="15583" max="15583" width="10.5" style="42" bestFit="1" customWidth="1"/>
    <col min="15584" max="15585" width="12.33203125" style="42" customWidth="1"/>
    <col min="15586" max="15587" width="11.5" style="42" bestFit="1" customWidth="1"/>
    <col min="15588" max="15588" width="11.5" style="42" customWidth="1"/>
    <col min="15589" max="15589" width="14.6640625" style="42" customWidth="1"/>
    <col min="15590" max="15592" width="8.83203125" style="42"/>
    <col min="15593" max="15593" width="13.5" style="42" customWidth="1"/>
    <col min="15594" max="15594" width="11" style="42" bestFit="1" customWidth="1"/>
    <col min="15595" max="15837" width="8.83203125" style="42"/>
    <col min="15838" max="15838" width="11.5" style="42" bestFit="1" customWidth="1"/>
    <col min="15839" max="15839" width="10.5" style="42" bestFit="1" customWidth="1"/>
    <col min="15840" max="15841" width="12.33203125" style="42" customWidth="1"/>
    <col min="15842" max="15843" width="11.5" style="42" bestFit="1" customWidth="1"/>
    <col min="15844" max="15844" width="11.5" style="42" customWidth="1"/>
    <col min="15845" max="15845" width="14.6640625" style="42" customWidth="1"/>
    <col min="15846" max="15848" width="8.83203125" style="42"/>
    <col min="15849" max="15849" width="13.5" style="42" customWidth="1"/>
    <col min="15850" max="15850" width="11" style="42" bestFit="1" customWidth="1"/>
    <col min="15851" max="16093" width="8.83203125" style="42"/>
    <col min="16094" max="16094" width="11.5" style="42" bestFit="1" customWidth="1"/>
    <col min="16095" max="16095" width="10.5" style="42" bestFit="1" customWidth="1"/>
    <col min="16096" max="16097" width="12.33203125" style="42" customWidth="1"/>
    <col min="16098" max="16099" width="11.5" style="42" bestFit="1" customWidth="1"/>
    <col min="16100" max="16100" width="11.5" style="42" customWidth="1"/>
    <col min="16101" max="16101" width="14.6640625" style="42" customWidth="1"/>
    <col min="16102" max="16104" width="8.83203125" style="42"/>
    <col min="16105" max="16105" width="13.5" style="42" customWidth="1"/>
    <col min="16106" max="16106" width="11" style="42" bestFit="1" customWidth="1"/>
    <col min="16107" max="16384" width="8.83203125" style="42"/>
  </cols>
  <sheetData>
    <row r="1" spans="1:25" s="12" customFormat="1" ht="153" customHeight="1" thickTop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7"/>
      <c r="J1" s="4" t="s">
        <v>8</v>
      </c>
      <c r="K1" s="4" t="s">
        <v>9</v>
      </c>
      <c r="L1" s="4" t="s">
        <v>10</v>
      </c>
      <c r="M1" s="8" t="s">
        <v>11</v>
      </c>
      <c r="N1" s="7"/>
      <c r="O1" s="9" t="s">
        <v>12</v>
      </c>
      <c r="P1" s="10" t="s">
        <v>13</v>
      </c>
      <c r="Q1" s="10" t="s">
        <v>70</v>
      </c>
      <c r="R1" s="11" t="s">
        <v>15</v>
      </c>
      <c r="T1" s="4" t="s">
        <v>16</v>
      </c>
      <c r="Y1" s="13"/>
    </row>
    <row r="2" spans="1:25" s="26" customFormat="1" ht="29.25" customHeight="1" thickTop="1" thickBot="1" x14ac:dyDescent="0.25">
      <c r="A2" s="14"/>
      <c r="B2" s="15"/>
      <c r="C2" s="16"/>
      <c r="D2" s="17" t="s">
        <v>17</v>
      </c>
      <c r="E2" s="18" t="s">
        <v>18</v>
      </c>
      <c r="F2" s="19" t="s">
        <v>19</v>
      </c>
      <c r="G2" s="19" t="s">
        <v>20</v>
      </c>
      <c r="H2" s="19" t="s">
        <v>21</v>
      </c>
      <c r="I2" s="20"/>
      <c r="J2" s="21" t="s">
        <v>22</v>
      </c>
      <c r="K2" s="21" t="s">
        <v>23</v>
      </c>
      <c r="L2" s="21" t="s">
        <v>24</v>
      </c>
      <c r="M2" s="22" t="s">
        <v>25</v>
      </c>
      <c r="N2" s="20"/>
      <c r="O2" s="23" t="s">
        <v>26</v>
      </c>
      <c r="P2" s="24" t="s">
        <v>27</v>
      </c>
      <c r="Q2" s="24" t="s">
        <v>28</v>
      </c>
      <c r="R2" s="25" t="s">
        <v>29</v>
      </c>
      <c r="T2" s="27" t="s">
        <v>30</v>
      </c>
      <c r="Y2" s="28"/>
    </row>
    <row r="3" spans="1:25" ht="17" thickTop="1" x14ac:dyDescent="0.2">
      <c r="A3" s="136" t="s">
        <v>31</v>
      </c>
      <c r="B3" s="29" t="s">
        <v>32</v>
      </c>
      <c r="C3" s="30">
        <v>0</v>
      </c>
      <c r="D3" s="31">
        <v>210753547.12964439</v>
      </c>
      <c r="E3" s="31">
        <v>94253085.028996944</v>
      </c>
      <c r="F3" s="32">
        <f t="shared" ref="F3:F66" si="0">(E3/D3)</f>
        <v>0.44721944808367781</v>
      </c>
      <c r="G3" s="32">
        <f>E3/$E$3</f>
        <v>1</v>
      </c>
      <c r="H3" s="32"/>
      <c r="I3" s="33"/>
      <c r="J3" s="34">
        <v>1078.3067023612614</v>
      </c>
      <c r="K3" s="35">
        <v>1189.7926843299499</v>
      </c>
      <c r="L3" s="36">
        <f t="shared" ref="L3:L66" si="1">(K3/J3-1)*100</f>
        <v>10.338986275848793</v>
      </c>
      <c r="M3" s="37">
        <f t="shared" ref="M3:M66" si="2">K3-J3</f>
        <v>111.48598196868852</v>
      </c>
      <c r="N3" s="38"/>
      <c r="O3" s="39">
        <f t="shared" ref="O3:O66" si="3">(K3-J3)*D3</f>
        <v>23496066155.132683</v>
      </c>
      <c r="P3" s="40">
        <f>O3/SUM($O$4:$O$13)</f>
        <v>0.99999999999998912</v>
      </c>
      <c r="S3" s="42"/>
      <c r="T3" s="43">
        <v>2.9365996760292767</v>
      </c>
      <c r="V3" s="44"/>
      <c r="Y3" s="44"/>
    </row>
    <row r="4" spans="1:25" x14ac:dyDescent="0.2">
      <c r="A4" s="137"/>
      <c r="B4" s="45" t="s">
        <v>33</v>
      </c>
      <c r="C4" s="30">
        <v>56.624374463163079</v>
      </c>
      <c r="D4" s="46">
        <v>21019893.141071051</v>
      </c>
      <c r="E4" s="46">
        <v>15977786.801575204</v>
      </c>
      <c r="F4" s="32">
        <f t="shared" si="0"/>
        <v>0.76012692806491922</v>
      </c>
      <c r="G4" s="32">
        <f t="shared" ref="G4:G13" si="4">E4/$E$3</f>
        <v>0.16952004060832218</v>
      </c>
      <c r="H4" s="32">
        <f>G4</f>
        <v>0.16952004060832218</v>
      </c>
      <c r="I4" s="47"/>
      <c r="J4" s="48">
        <v>10.643868069961888</v>
      </c>
      <c r="K4" s="49">
        <v>238.03460267553388</v>
      </c>
      <c r="L4" s="36">
        <f t="shared" si="1"/>
        <v>2136.354313215254</v>
      </c>
      <c r="M4" s="37">
        <f t="shared" si="2"/>
        <v>227.39073460557199</v>
      </c>
      <c r="N4" s="38"/>
      <c r="O4" s="50">
        <f t="shared" si="3"/>
        <v>4779728942.6787701</v>
      </c>
      <c r="P4" s="40">
        <f t="shared" ref="P4:P13" si="5">O4/SUM($O$4:$O$13)</f>
        <v>0.20342677412978738</v>
      </c>
      <c r="Q4" s="40">
        <f>P4</f>
        <v>0.20342677412978738</v>
      </c>
      <c r="R4" s="41">
        <f>O4</f>
        <v>4779728942.6787701</v>
      </c>
      <c r="S4" s="42"/>
      <c r="T4" s="51">
        <v>2.9444504315706657</v>
      </c>
      <c r="V4" s="44"/>
      <c r="Y4" s="52"/>
    </row>
    <row r="5" spans="1:25" x14ac:dyDescent="0.2">
      <c r="A5" s="137"/>
      <c r="B5" s="45" t="s">
        <v>34</v>
      </c>
      <c r="C5" s="30">
        <v>233.18380731462869</v>
      </c>
      <c r="D5" s="46">
        <v>21098739.795389973</v>
      </c>
      <c r="E5" s="46">
        <v>17118695.39346901</v>
      </c>
      <c r="F5" s="32">
        <f t="shared" si="0"/>
        <v>0.81136103670084625</v>
      </c>
      <c r="G5" s="32">
        <f t="shared" si="4"/>
        <v>0.18162477533974031</v>
      </c>
      <c r="H5" s="32">
        <f>G5+H4</f>
        <v>0.35114481594806246</v>
      </c>
      <c r="I5" s="47"/>
      <c r="J5" s="48">
        <v>146.08398725411675</v>
      </c>
      <c r="K5" s="49">
        <v>352.84604545230434</v>
      </c>
      <c r="L5" s="36">
        <f t="shared" si="1"/>
        <v>141.53642851938307</v>
      </c>
      <c r="M5" s="37">
        <f t="shared" si="2"/>
        <v>206.76205819818759</v>
      </c>
      <c r="N5" s="38"/>
      <c r="O5" s="50">
        <f t="shared" si="3"/>
        <v>4362418865.4828377</v>
      </c>
      <c r="P5" s="40">
        <f t="shared" si="5"/>
        <v>0.18566592538001625</v>
      </c>
      <c r="Q5" s="40">
        <f t="shared" ref="Q5:Q13" si="6">P5+Q4</f>
        <v>0.38909269950980363</v>
      </c>
      <c r="R5" s="41">
        <f>O5+R4</f>
        <v>9142147808.1616077</v>
      </c>
      <c r="S5" s="42"/>
      <c r="T5" s="51">
        <v>3.9380482503288401</v>
      </c>
      <c r="V5" s="44"/>
      <c r="Y5" s="52"/>
    </row>
    <row r="6" spans="1:25" x14ac:dyDescent="0.2">
      <c r="A6" s="137"/>
      <c r="B6" s="45" t="s">
        <v>35</v>
      </c>
      <c r="C6" s="30">
        <v>348.8300839604276</v>
      </c>
      <c r="D6" s="46">
        <v>21098492.923065264</v>
      </c>
      <c r="E6" s="46">
        <v>14564004.656444896</v>
      </c>
      <c r="F6" s="32">
        <f t="shared" si="0"/>
        <v>0.69028649153055177</v>
      </c>
      <c r="G6" s="32">
        <f t="shared" si="4"/>
        <v>0.15452019052707169</v>
      </c>
      <c r="H6" s="32">
        <f t="shared" ref="H6:H13" si="7">G6+H5</f>
        <v>0.50566500647513413</v>
      </c>
      <c r="I6" s="47"/>
      <c r="J6" s="48">
        <v>295.77052296084645</v>
      </c>
      <c r="K6" s="49">
        <v>453.69377525711121</v>
      </c>
      <c r="L6" s="36">
        <f t="shared" si="1"/>
        <v>53.393844226042205</v>
      </c>
      <c r="M6" s="37">
        <f t="shared" si="2"/>
        <v>157.92325229626476</v>
      </c>
      <c r="N6" s="38"/>
      <c r="O6" s="50">
        <f t="shared" si="3"/>
        <v>3331942620.9601922</v>
      </c>
      <c r="P6" s="40">
        <f>O6/SUM($O$4:$O$13)</f>
        <v>0.14180853079664563</v>
      </c>
      <c r="Q6" s="40">
        <f t="shared" si="6"/>
        <v>0.53090123030644931</v>
      </c>
      <c r="R6" s="41">
        <f t="shared" ref="R6:R13" si="8">O6+R5</f>
        <v>12474090429.121799</v>
      </c>
      <c r="S6" s="42"/>
      <c r="T6" s="51">
        <v>3.7707380711092231</v>
      </c>
      <c r="V6" s="44"/>
      <c r="Y6" s="52"/>
    </row>
    <row r="7" spans="1:25" x14ac:dyDescent="0.2">
      <c r="A7" s="137"/>
      <c r="B7" s="45" t="s">
        <v>36</v>
      </c>
      <c r="C7" s="30">
        <v>499.88275764008864</v>
      </c>
      <c r="D7" s="46">
        <v>18781201.416826211</v>
      </c>
      <c r="E7" s="46">
        <v>11644182.638764123</v>
      </c>
      <c r="F7" s="32">
        <f t="shared" si="0"/>
        <v>0.61999136159266244</v>
      </c>
      <c r="G7" s="32">
        <f t="shared" si="4"/>
        <v>0.12354166057463044</v>
      </c>
      <c r="H7" s="32">
        <f t="shared" si="7"/>
        <v>0.62920666704976458</v>
      </c>
      <c r="I7" s="47"/>
      <c r="J7" s="48">
        <v>414.46553530153642</v>
      </c>
      <c r="K7" s="49">
        <v>554.72353583109043</v>
      </c>
      <c r="L7" s="36">
        <f t="shared" si="1"/>
        <v>33.840690861668875</v>
      </c>
      <c r="M7" s="37">
        <f t="shared" si="2"/>
        <v>140.25800052955401</v>
      </c>
      <c r="N7" s="38"/>
      <c r="O7" s="50">
        <f t="shared" si="3"/>
        <v>2634213758.2668715</v>
      </c>
      <c r="P7" s="40">
        <f t="shared" si="5"/>
        <v>0.11211296992758094</v>
      </c>
      <c r="Q7" s="40">
        <f t="shared" si="6"/>
        <v>0.64301420023403022</v>
      </c>
      <c r="R7" s="41">
        <f t="shared" si="8"/>
        <v>15108304187.388672</v>
      </c>
      <c r="S7" s="42"/>
      <c r="T7" s="51">
        <v>3.7499784594608023</v>
      </c>
      <c r="V7" s="44"/>
      <c r="Y7" s="52"/>
    </row>
    <row r="8" spans="1:25" x14ac:dyDescent="0.2">
      <c r="A8" s="137"/>
      <c r="B8" s="45" t="s">
        <v>37</v>
      </c>
      <c r="C8" s="30">
        <v>645.5447872990394</v>
      </c>
      <c r="D8" s="46">
        <v>23377199.702932786</v>
      </c>
      <c r="E8" s="46">
        <v>11553652.930594124</v>
      </c>
      <c r="F8" s="32">
        <f t="shared" si="0"/>
        <v>0.49422741292425459</v>
      </c>
      <c r="G8" s="32">
        <f t="shared" si="4"/>
        <v>0.12258116460633246</v>
      </c>
      <c r="H8" s="32">
        <f t="shared" si="7"/>
        <v>0.75178783165609708</v>
      </c>
      <c r="I8" s="47"/>
      <c r="J8" s="48">
        <v>553.39687192052406</v>
      </c>
      <c r="K8" s="49">
        <v>672.6356701711976</v>
      </c>
      <c r="L8" s="36">
        <f t="shared" si="1"/>
        <v>21.546706224931089</v>
      </c>
      <c r="M8" s="37">
        <f t="shared" si="2"/>
        <v>119.23879825067354</v>
      </c>
      <c r="N8" s="38"/>
      <c r="O8" s="50">
        <f t="shared" si="3"/>
        <v>2787469199.0437078</v>
      </c>
      <c r="P8" s="40">
        <f t="shared" si="5"/>
        <v>0.11863556991367931</v>
      </c>
      <c r="Q8" s="40">
        <f t="shared" si="6"/>
        <v>0.76164977014770952</v>
      </c>
      <c r="R8" s="41">
        <f t="shared" si="8"/>
        <v>17895773386.432381</v>
      </c>
      <c r="S8" s="42"/>
      <c r="T8" s="51">
        <v>3.0633761916451361</v>
      </c>
      <c r="V8" s="44"/>
      <c r="Y8" s="52"/>
    </row>
    <row r="9" spans="1:25" x14ac:dyDescent="0.2">
      <c r="A9" s="137"/>
      <c r="B9" s="45" t="s">
        <v>38</v>
      </c>
      <c r="C9" s="30">
        <v>832.64772143783728</v>
      </c>
      <c r="D9" s="46">
        <v>20916863.18143601</v>
      </c>
      <c r="E9" s="46">
        <v>8742298.7271597143</v>
      </c>
      <c r="F9" s="32">
        <f t="shared" si="0"/>
        <v>0.4179545781471965</v>
      </c>
      <c r="G9" s="32">
        <f t="shared" si="4"/>
        <v>9.2753449125512949E-2</v>
      </c>
      <c r="H9" s="32">
        <f t="shared" si="7"/>
        <v>0.84454128078161006</v>
      </c>
      <c r="I9" s="47"/>
      <c r="J9" s="48">
        <v>729.71321104579238</v>
      </c>
      <c r="K9" s="49">
        <v>826.82882358610561</v>
      </c>
      <c r="L9" s="36">
        <f t="shared" si="1"/>
        <v>13.308737058649589</v>
      </c>
      <c r="M9" s="37">
        <f t="shared" si="2"/>
        <v>97.115612540313236</v>
      </c>
      <c r="N9" s="38"/>
      <c r="O9" s="50">
        <f t="shared" si="3"/>
        <v>2031353980.2870831</v>
      </c>
      <c r="P9" s="40">
        <f t="shared" si="5"/>
        <v>8.6455067281265494E-2</v>
      </c>
      <c r="Q9" s="40">
        <f t="shared" si="6"/>
        <v>0.84810483742897502</v>
      </c>
      <c r="R9" s="41">
        <f t="shared" si="8"/>
        <v>19927127366.719463</v>
      </c>
      <c r="S9" s="42"/>
      <c r="T9" s="51">
        <v>3.1964646033294009</v>
      </c>
      <c r="V9" s="44"/>
      <c r="Y9" s="52"/>
    </row>
    <row r="10" spans="1:25" x14ac:dyDescent="0.2">
      <c r="A10" s="137"/>
      <c r="B10" s="45" t="s">
        <v>39</v>
      </c>
      <c r="C10" s="30">
        <v>1044.9792340458207</v>
      </c>
      <c r="D10" s="46">
        <v>16098820.461374871</v>
      </c>
      <c r="E10" s="46">
        <v>5260636.281963788</v>
      </c>
      <c r="F10" s="32">
        <f t="shared" si="0"/>
        <v>0.32677153550382032</v>
      </c>
      <c r="G10" s="32">
        <f t="shared" si="4"/>
        <v>5.5813942645435467E-2</v>
      </c>
      <c r="H10" s="32">
        <f t="shared" si="7"/>
        <v>0.90035522342704555</v>
      </c>
      <c r="I10" s="47"/>
      <c r="J10" s="48">
        <v>938.0787616414118</v>
      </c>
      <c r="K10" s="49">
        <v>1014.2675259813182</v>
      </c>
      <c r="L10" s="36">
        <f t="shared" si="1"/>
        <v>8.1217875785391858</v>
      </c>
      <c r="M10" s="37">
        <f t="shared" si="2"/>
        <v>76.188764339906356</v>
      </c>
      <c r="N10" s="38"/>
      <c r="O10" s="50">
        <f t="shared" si="3"/>
        <v>1226549238.2821527</v>
      </c>
      <c r="P10" s="40">
        <f t="shared" si="5"/>
        <v>5.2202323154176229E-2</v>
      </c>
      <c r="Q10" s="40">
        <f t="shared" si="6"/>
        <v>0.9003071605831513</v>
      </c>
      <c r="R10" s="41">
        <f t="shared" si="8"/>
        <v>21153676605.001617</v>
      </c>
      <c r="S10" s="42"/>
      <c r="T10" s="51">
        <v>2.9931723244658528</v>
      </c>
      <c r="V10" s="44"/>
      <c r="Y10" s="52"/>
    </row>
    <row r="11" spans="1:25" x14ac:dyDescent="0.2">
      <c r="A11" s="137"/>
      <c r="B11" s="45" t="s">
        <v>40</v>
      </c>
      <c r="C11" s="30">
        <v>1439.7543870010161</v>
      </c>
      <c r="D11" s="46">
        <v>26192923.571889356</v>
      </c>
      <c r="E11" s="46">
        <v>4983411.9231856847</v>
      </c>
      <c r="F11" s="32">
        <f t="shared" si="0"/>
        <v>0.19025794923228648</v>
      </c>
      <c r="G11" s="32">
        <f t="shared" si="4"/>
        <v>5.2872666413545391E-2</v>
      </c>
      <c r="H11" s="32">
        <f t="shared" si="7"/>
        <v>0.95322788984059093</v>
      </c>
      <c r="I11" s="47"/>
      <c r="J11" s="48">
        <v>1184.988322224337</v>
      </c>
      <c r="K11" s="49">
        <v>1231.0512596001181</v>
      </c>
      <c r="L11" s="36">
        <f t="shared" si="1"/>
        <v>3.8872060181417201</v>
      </c>
      <c r="M11" s="37">
        <f t="shared" si="2"/>
        <v>46.062937375781075</v>
      </c>
      <c r="N11" s="38"/>
      <c r="O11" s="50">
        <f t="shared" si="3"/>
        <v>1206522998.1805594</v>
      </c>
      <c r="P11" s="40">
        <f t="shared" si="5"/>
        <v>5.1350000047432752E-2</v>
      </c>
      <c r="Q11" s="40">
        <f t="shared" si="6"/>
        <v>0.95165716063058403</v>
      </c>
      <c r="R11" s="41">
        <f t="shared" si="8"/>
        <v>22360199603.182178</v>
      </c>
      <c r="S11" s="42"/>
      <c r="T11" s="51">
        <v>2.3488498030863774</v>
      </c>
      <c r="V11" s="44"/>
      <c r="Y11" s="52"/>
    </row>
    <row r="12" spans="1:25" x14ac:dyDescent="0.2">
      <c r="A12" s="137"/>
      <c r="B12" s="45" t="s">
        <v>41</v>
      </c>
      <c r="C12" s="30">
        <v>2275.1341429460522</v>
      </c>
      <c r="D12" s="46">
        <v>21092047.309531048</v>
      </c>
      <c r="E12" s="46">
        <v>3162634.4383182884</v>
      </c>
      <c r="F12" s="53">
        <f t="shared" si="0"/>
        <v>0.14994440283135346</v>
      </c>
      <c r="G12" s="32">
        <f t="shared" si="4"/>
        <v>3.3554704732957068E-2</v>
      </c>
      <c r="H12" s="32">
        <f t="shared" si="7"/>
        <v>0.986782594573548</v>
      </c>
      <c r="I12" s="47"/>
      <c r="J12" s="48">
        <v>1785.3952345225532</v>
      </c>
      <c r="K12" s="49">
        <v>1823.745027770105</v>
      </c>
      <c r="L12" s="54">
        <f t="shared" si="1"/>
        <v>2.1479721971929155</v>
      </c>
      <c r="M12" s="37">
        <f t="shared" si="2"/>
        <v>38.349793247551816</v>
      </c>
      <c r="N12" s="38"/>
      <c r="O12" s="50">
        <f t="shared" si="3"/>
        <v>808875653.48809719</v>
      </c>
      <c r="P12" s="40">
        <f t="shared" si="5"/>
        <v>3.4426003406165528E-2</v>
      </c>
      <c r="Q12" s="40">
        <f t="shared" si="6"/>
        <v>0.98608316403674956</v>
      </c>
      <c r="R12" s="41">
        <f t="shared" si="8"/>
        <v>23169075256.670277</v>
      </c>
      <c r="S12" s="42"/>
      <c r="T12" s="51">
        <v>2.4641908641641757</v>
      </c>
      <c r="V12" s="44"/>
      <c r="Y12" s="52"/>
    </row>
    <row r="13" spans="1:25" ht="17" thickBot="1" x14ac:dyDescent="0.25">
      <c r="A13" s="138"/>
      <c r="B13" s="55" t="s">
        <v>42</v>
      </c>
      <c r="C13" s="56">
        <v>0</v>
      </c>
      <c r="D13" s="57">
        <v>21077365.62612775</v>
      </c>
      <c r="E13" s="58">
        <v>1245781.2375220885</v>
      </c>
      <c r="F13" s="59">
        <f t="shared" si="0"/>
        <v>5.9105168056571712E-2</v>
      </c>
      <c r="G13" s="60">
        <f t="shared" si="4"/>
        <v>1.3217405426451815E-2</v>
      </c>
      <c r="H13" s="61">
        <f t="shared" si="7"/>
        <v>0.99999999999999978</v>
      </c>
      <c r="I13" s="47"/>
      <c r="J13" s="62">
        <v>4646.1440535102056</v>
      </c>
      <c r="K13" s="63">
        <v>4661.6578944836392</v>
      </c>
      <c r="L13" s="64">
        <f t="shared" si="1"/>
        <v>0.33390787704294933</v>
      </c>
      <c r="M13" s="65">
        <f t="shared" si="2"/>
        <v>15.513840973433616</v>
      </c>
      <c r="N13" s="38"/>
      <c r="O13" s="66">
        <f t="shared" si="3"/>
        <v>326990898.46266198</v>
      </c>
      <c r="P13" s="67">
        <f t="shared" si="5"/>
        <v>1.3916835963250287E-2</v>
      </c>
      <c r="Q13" s="67">
        <f t="shared" si="6"/>
        <v>0.99999999999999989</v>
      </c>
      <c r="R13" s="68">
        <f t="shared" si="8"/>
        <v>23496066155.132938</v>
      </c>
      <c r="S13" s="42"/>
      <c r="T13" s="69">
        <v>2.266305952948477</v>
      </c>
      <c r="V13" s="44"/>
      <c r="Y13" s="52"/>
    </row>
    <row r="14" spans="1:25" ht="17" thickTop="1" x14ac:dyDescent="0.2">
      <c r="A14" s="136" t="s">
        <v>71</v>
      </c>
      <c r="B14" s="29" t="s">
        <v>32</v>
      </c>
      <c r="C14" s="30">
        <v>0</v>
      </c>
      <c r="D14" s="31">
        <v>18303323.02299856</v>
      </c>
      <c r="E14" s="31">
        <v>11251664.014464805</v>
      </c>
      <c r="F14" s="32">
        <f t="shared" si="0"/>
        <v>0.61473340116036967</v>
      </c>
      <c r="G14" s="32">
        <f t="shared" ref="G14:G24" si="9">E14/$E$14</f>
        <v>1</v>
      </c>
      <c r="H14" s="32"/>
      <c r="I14" s="33"/>
      <c r="J14" s="34">
        <v>697.51446235587514</v>
      </c>
      <c r="K14" s="35">
        <v>848.05948135688391</v>
      </c>
      <c r="L14" s="36">
        <f t="shared" si="1"/>
        <v>21.583067753539996</v>
      </c>
      <c r="M14" s="37">
        <f t="shared" si="2"/>
        <v>150.54501900100877</v>
      </c>
      <c r="N14" s="38"/>
      <c r="O14" s="39">
        <f t="shared" si="3"/>
        <v>2755474112.2789197</v>
      </c>
      <c r="P14" s="70">
        <f t="shared" ref="P14:P24" si="10">O14/SUM($O$15:$O$24)</f>
        <v>1</v>
      </c>
      <c r="S14" s="42"/>
      <c r="T14" s="43">
        <v>3.4064164703092783</v>
      </c>
      <c r="Y14" s="44"/>
    </row>
    <row r="15" spans="1:25" x14ac:dyDescent="0.2">
      <c r="A15" s="137"/>
      <c r="B15" s="45" t="s">
        <v>33</v>
      </c>
      <c r="C15" s="30">
        <v>27.878725513497219</v>
      </c>
      <c r="D15" s="46">
        <v>1815415.6160687611</v>
      </c>
      <c r="E15" s="46">
        <v>1409023.4284439089</v>
      </c>
      <c r="F15" s="32">
        <f t="shared" si="0"/>
        <v>0.77614371936224458</v>
      </c>
      <c r="G15" s="32">
        <f t="shared" si="9"/>
        <v>0.12522800419853547</v>
      </c>
      <c r="H15" s="32">
        <f>G15</f>
        <v>0.12522800419853547</v>
      </c>
      <c r="I15" s="47"/>
      <c r="J15" s="48">
        <v>3.2871893406259014</v>
      </c>
      <c r="K15" s="49">
        <v>223.85228154982798</v>
      </c>
      <c r="L15" s="36">
        <f t="shared" si="1"/>
        <v>6709.8383863463469</v>
      </c>
      <c r="M15" s="37">
        <f t="shared" si="2"/>
        <v>220.56509220920208</v>
      </c>
      <c r="N15" s="38"/>
      <c r="O15" s="50">
        <f t="shared" si="3"/>
        <v>400417312.75623167</v>
      </c>
      <c r="P15" s="40">
        <f t="shared" si="10"/>
        <v>0.14531702946215155</v>
      </c>
      <c r="Q15" s="40">
        <f>P15</f>
        <v>0.14531702946215155</v>
      </c>
      <c r="R15" s="41">
        <f>O15</f>
        <v>400417312.75623167</v>
      </c>
      <c r="S15" s="42"/>
      <c r="T15" s="51">
        <v>3.2517954680984622</v>
      </c>
      <c r="Y15" s="52"/>
    </row>
    <row r="16" spans="1:25" x14ac:dyDescent="0.2">
      <c r="A16" s="137"/>
      <c r="B16" s="45" t="s">
        <v>34</v>
      </c>
      <c r="C16" s="30">
        <v>124.53238255308672</v>
      </c>
      <c r="D16" s="46">
        <v>1810159.0331444982</v>
      </c>
      <c r="E16" s="46">
        <v>1610659.639087595</v>
      </c>
      <c r="F16" s="32">
        <f t="shared" si="0"/>
        <v>0.88978902383491409</v>
      </c>
      <c r="G16" s="32">
        <f t="shared" si="9"/>
        <v>0.14314857224824515</v>
      </c>
      <c r="H16" s="32">
        <f>G16+H15</f>
        <v>0.26837657644678059</v>
      </c>
      <c r="I16" s="47"/>
      <c r="J16" s="48">
        <v>71.560698584299942</v>
      </c>
      <c r="K16" s="49">
        <v>301.89295994959161</v>
      </c>
      <c r="L16" s="36">
        <f t="shared" si="1"/>
        <v>321.86977757624265</v>
      </c>
      <c r="M16" s="37">
        <f t="shared" si="2"/>
        <v>230.33226136529169</v>
      </c>
      <c r="N16" s="38"/>
      <c r="O16" s="50">
        <f t="shared" si="3"/>
        <v>416938023.53498226</v>
      </c>
      <c r="P16" s="40">
        <f t="shared" si="10"/>
        <v>0.1513126259023907</v>
      </c>
      <c r="Q16" s="40">
        <f t="shared" ref="Q16:Q24" si="11">P16+Q15</f>
        <v>0.29662965536454222</v>
      </c>
      <c r="R16" s="41">
        <f>O16+R15</f>
        <v>817355336.29121399</v>
      </c>
      <c r="S16" s="42"/>
      <c r="T16" s="51">
        <v>4.2281737124434429</v>
      </c>
      <c r="Y16" s="52"/>
    </row>
    <row r="17" spans="1:25" x14ac:dyDescent="0.2">
      <c r="A17" s="137"/>
      <c r="B17" s="45" t="s">
        <v>35</v>
      </c>
      <c r="C17" s="30">
        <v>223.67254374202554</v>
      </c>
      <c r="D17" s="46">
        <v>1852860.9176146016</v>
      </c>
      <c r="E17" s="46">
        <v>1560816.7595834627</v>
      </c>
      <c r="F17" s="32">
        <f t="shared" si="0"/>
        <v>0.84238203998219119</v>
      </c>
      <c r="G17" s="32">
        <f t="shared" si="9"/>
        <v>0.13871874929583064</v>
      </c>
      <c r="H17" s="32">
        <f t="shared" ref="H17:H24" si="12">G17+H16</f>
        <v>0.4070953257426112</v>
      </c>
      <c r="I17" s="47"/>
      <c r="J17" s="48">
        <v>175.35834684501944</v>
      </c>
      <c r="K17" s="49">
        <v>377.65973387921383</v>
      </c>
      <c r="L17" s="36">
        <f t="shared" si="1"/>
        <v>115.3645610111659</v>
      </c>
      <c r="M17" s="37">
        <f t="shared" si="2"/>
        <v>202.30138703419439</v>
      </c>
      <c r="N17" s="38"/>
      <c r="O17" s="50">
        <f t="shared" si="3"/>
        <v>374836333.61488408</v>
      </c>
      <c r="P17" s="40">
        <f t="shared" si="10"/>
        <v>0.13603333522334385</v>
      </c>
      <c r="Q17" s="40">
        <f t="shared" si="11"/>
        <v>0.43266299058788604</v>
      </c>
      <c r="R17" s="41">
        <f t="shared" ref="R17:R24" si="13">O17+R16</f>
        <v>1192191669.9060981</v>
      </c>
      <c r="S17" s="42"/>
      <c r="T17" s="51">
        <v>4.5821042395693059</v>
      </c>
      <c r="Y17" s="52"/>
    </row>
    <row r="18" spans="1:25" x14ac:dyDescent="0.2">
      <c r="A18" s="137"/>
      <c r="B18" s="45" t="s">
        <v>36</v>
      </c>
      <c r="C18" s="30">
        <v>318.27759039984846</v>
      </c>
      <c r="D18" s="46">
        <v>1839914.4127524693</v>
      </c>
      <c r="E18" s="46">
        <v>1467214.7014333529</v>
      </c>
      <c r="F18" s="32">
        <f t="shared" si="0"/>
        <v>0.79743638685803531</v>
      </c>
      <c r="G18" s="32">
        <f t="shared" si="9"/>
        <v>0.1303997968253536</v>
      </c>
      <c r="H18" s="32">
        <f t="shared" si="12"/>
        <v>0.53749512256796483</v>
      </c>
      <c r="I18" s="47"/>
      <c r="J18" s="48">
        <v>268.26419118732218</v>
      </c>
      <c r="K18" s="49">
        <v>452.70056358069223</v>
      </c>
      <c r="L18" s="36">
        <f t="shared" si="1"/>
        <v>68.751767269818998</v>
      </c>
      <c r="M18" s="37">
        <f t="shared" si="2"/>
        <v>184.43637239337005</v>
      </c>
      <c r="N18" s="38"/>
      <c r="O18" s="50">
        <f t="shared" si="3"/>
        <v>339347139.80234319</v>
      </c>
      <c r="P18" s="40">
        <f t="shared" si="10"/>
        <v>0.12315381163994517</v>
      </c>
      <c r="Q18" s="40">
        <f t="shared" si="11"/>
        <v>0.55581680222783125</v>
      </c>
      <c r="R18" s="41">
        <f t="shared" si="13"/>
        <v>1531538809.7084413</v>
      </c>
      <c r="S18" s="42"/>
      <c r="T18" s="51">
        <v>4.2613768372671403</v>
      </c>
      <c r="Y18" s="52"/>
    </row>
    <row r="19" spans="1:25" x14ac:dyDescent="0.2">
      <c r="A19" s="137"/>
      <c r="B19" s="45" t="s">
        <v>37</v>
      </c>
      <c r="C19" s="30">
        <v>411.71467255490415</v>
      </c>
      <c r="D19" s="46">
        <v>1832120.8204282089</v>
      </c>
      <c r="E19" s="46">
        <v>1281889.8377481035</v>
      </c>
      <c r="F19" s="32">
        <f t="shared" si="0"/>
        <v>0.69967538355275949</v>
      </c>
      <c r="G19" s="32">
        <f t="shared" si="9"/>
        <v>0.11392891185696125</v>
      </c>
      <c r="H19" s="32">
        <f t="shared" si="12"/>
        <v>0.65142403442492602</v>
      </c>
      <c r="I19" s="47"/>
      <c r="J19" s="48">
        <v>360.8922328549238</v>
      </c>
      <c r="K19" s="49">
        <v>523.37474451118794</v>
      </c>
      <c r="L19" s="36">
        <f t="shared" si="1"/>
        <v>45.022446277357545</v>
      </c>
      <c r="M19" s="37">
        <f t="shared" si="2"/>
        <v>162.48251165626414</v>
      </c>
      <c r="N19" s="38"/>
      <c r="O19" s="50">
        <f t="shared" si="3"/>
        <v>297687592.56091064</v>
      </c>
      <c r="P19" s="40">
        <f t="shared" si="10"/>
        <v>0.10803498070780553</v>
      </c>
      <c r="Q19" s="40">
        <f t="shared" si="11"/>
        <v>0.66385178293563674</v>
      </c>
      <c r="R19" s="41">
        <f t="shared" si="13"/>
        <v>1829226402.269352</v>
      </c>
      <c r="S19" s="42"/>
      <c r="T19" s="51">
        <v>3.7331395527274878</v>
      </c>
      <c r="Y19" s="52"/>
    </row>
    <row r="20" spans="1:25" x14ac:dyDescent="0.2">
      <c r="A20" s="137"/>
      <c r="B20" s="45" t="s">
        <v>38</v>
      </c>
      <c r="C20" s="30">
        <v>526.83856401876449</v>
      </c>
      <c r="D20" s="46">
        <v>1817529.8219096251</v>
      </c>
      <c r="E20" s="46">
        <v>1128760.8121789561</v>
      </c>
      <c r="F20" s="32">
        <f t="shared" si="0"/>
        <v>0.62104115078177935</v>
      </c>
      <c r="G20" s="32">
        <f t="shared" si="9"/>
        <v>0.10031945592472853</v>
      </c>
      <c r="H20" s="32">
        <f t="shared" si="12"/>
        <v>0.7517434903496546</v>
      </c>
      <c r="I20" s="47"/>
      <c r="J20" s="48">
        <v>477.25577357188354</v>
      </c>
      <c r="K20" s="49">
        <v>627.2990036916226</v>
      </c>
      <c r="L20" s="36">
        <f t="shared" si="1"/>
        <v>31.438745936331713</v>
      </c>
      <c r="M20" s="37">
        <f t="shared" si="2"/>
        <v>150.04323011973906</v>
      </c>
      <c r="N20" s="38"/>
      <c r="O20" s="50">
        <f t="shared" si="3"/>
        <v>272708045.31827426</v>
      </c>
      <c r="P20" s="40">
        <f t="shared" si="10"/>
        <v>9.8969554496278894E-2</v>
      </c>
      <c r="Q20" s="40">
        <f t="shared" si="11"/>
        <v>0.7628213374319156</v>
      </c>
      <c r="R20" s="41">
        <f t="shared" si="13"/>
        <v>2101934447.5876262</v>
      </c>
      <c r="S20" s="42"/>
      <c r="T20" s="51">
        <v>3.3998416366942328</v>
      </c>
      <c r="Y20" s="52"/>
    </row>
    <row r="21" spans="1:25" x14ac:dyDescent="0.2">
      <c r="A21" s="137"/>
      <c r="B21" s="45" t="s">
        <v>39</v>
      </c>
      <c r="C21" s="30">
        <v>699.74140917338048</v>
      </c>
      <c r="D21" s="46">
        <v>1818851.1889185365</v>
      </c>
      <c r="E21" s="46">
        <v>1055613.0743059758</v>
      </c>
      <c r="F21" s="32">
        <f t="shared" si="0"/>
        <v>0.58037352408892151</v>
      </c>
      <c r="G21" s="32">
        <f t="shared" si="9"/>
        <v>9.3818396367764886E-2</v>
      </c>
      <c r="H21" s="32">
        <f t="shared" si="12"/>
        <v>0.8455618867174195</v>
      </c>
      <c r="I21" s="47"/>
      <c r="J21" s="48">
        <v>613.30132421581027</v>
      </c>
      <c r="K21" s="49">
        <v>746.31017796739809</v>
      </c>
      <c r="L21" s="36">
        <f t="shared" si="1"/>
        <v>21.687357991874201</v>
      </c>
      <c r="M21" s="37">
        <f t="shared" si="2"/>
        <v>133.00885375158782</v>
      </c>
      <c r="N21" s="38"/>
      <c r="O21" s="50">
        <f t="shared" si="3"/>
        <v>241923311.78276727</v>
      </c>
      <c r="P21" s="40">
        <f t="shared" si="10"/>
        <v>8.779734518452223E-2</v>
      </c>
      <c r="Q21" s="40">
        <f t="shared" si="11"/>
        <v>0.8506186826164378</v>
      </c>
      <c r="R21" s="41">
        <f t="shared" si="13"/>
        <v>2343857759.3703933</v>
      </c>
      <c r="S21" s="42"/>
      <c r="T21" s="51">
        <v>3.494401590022389</v>
      </c>
      <c r="Y21" s="52"/>
    </row>
    <row r="22" spans="1:25" x14ac:dyDescent="0.2">
      <c r="A22" s="137"/>
      <c r="B22" s="45" t="s">
        <v>40</v>
      </c>
      <c r="C22" s="30">
        <v>999.72058067329772</v>
      </c>
      <c r="D22" s="46">
        <v>1720095.6497745651</v>
      </c>
      <c r="E22" s="46">
        <v>810850.1823628681</v>
      </c>
      <c r="F22" s="32">
        <f t="shared" si="0"/>
        <v>0.47139831001208432</v>
      </c>
      <c r="G22" s="32">
        <f t="shared" si="9"/>
        <v>7.2064912471654252E-2</v>
      </c>
      <c r="H22" s="32">
        <f t="shared" si="12"/>
        <v>0.91762679918907375</v>
      </c>
      <c r="I22" s="47"/>
      <c r="J22" s="48">
        <v>820.46847326312388</v>
      </c>
      <c r="K22" s="49">
        <v>929.53597764144558</v>
      </c>
      <c r="L22" s="36">
        <f t="shared" si="1"/>
        <v>13.293320576297617</v>
      </c>
      <c r="M22" s="37">
        <f t="shared" si="2"/>
        <v>109.0675043783217</v>
      </c>
      <c r="N22" s="38"/>
      <c r="O22" s="50">
        <f t="shared" si="3"/>
        <v>187606539.8129195</v>
      </c>
      <c r="P22" s="40">
        <f t="shared" si="10"/>
        <v>6.8085030803558946E-2</v>
      </c>
      <c r="Q22" s="40">
        <f t="shared" si="11"/>
        <v>0.91870371341999679</v>
      </c>
      <c r="R22" s="41">
        <f t="shared" si="13"/>
        <v>2531464299.1833129</v>
      </c>
      <c r="S22" s="42"/>
      <c r="T22" s="51">
        <v>3.376137652243294</v>
      </c>
      <c r="Y22" s="52"/>
    </row>
    <row r="23" spans="1:25" x14ac:dyDescent="0.2">
      <c r="A23" s="137"/>
      <c r="B23" s="45" t="s">
        <v>41</v>
      </c>
      <c r="C23" s="30">
        <v>1499.6757844752683</v>
      </c>
      <c r="D23" s="46">
        <v>1885037.2166927322</v>
      </c>
      <c r="E23" s="46">
        <v>580406.26644383592</v>
      </c>
      <c r="F23" s="53">
        <f t="shared" si="0"/>
        <v>0.30790175456702629</v>
      </c>
      <c r="G23" s="32">
        <f t="shared" si="9"/>
        <v>5.1584038209609072E-2</v>
      </c>
      <c r="H23" s="32">
        <f t="shared" si="12"/>
        <v>0.96921083739868286</v>
      </c>
      <c r="I23" s="47"/>
      <c r="J23" s="48">
        <v>1157.5001902821671</v>
      </c>
      <c r="K23" s="49">
        <v>1231.3662232735958</v>
      </c>
      <c r="L23" s="54">
        <f t="shared" si="1"/>
        <v>6.3815136802199746</v>
      </c>
      <c r="M23" s="37">
        <f t="shared" si="2"/>
        <v>73.86603299142871</v>
      </c>
      <c r="N23" s="38"/>
      <c r="O23" s="50">
        <f t="shared" si="3"/>
        <v>139240221.2382963</v>
      </c>
      <c r="P23" s="40">
        <f t="shared" si="10"/>
        <v>5.05322189810513E-2</v>
      </c>
      <c r="Q23" s="40">
        <f t="shared" si="11"/>
        <v>0.96923593240104811</v>
      </c>
      <c r="R23" s="41">
        <f t="shared" si="13"/>
        <v>2670704520.4216094</v>
      </c>
      <c r="S23" s="42"/>
      <c r="T23" s="51">
        <v>2.5771027616847793</v>
      </c>
      <c r="Y23" s="52"/>
    </row>
    <row r="24" spans="1:25" ht="17" thickBot="1" x14ac:dyDescent="0.25">
      <c r="A24" s="138"/>
      <c r="B24" s="55" t="s">
        <v>42</v>
      </c>
      <c r="C24" s="91">
        <v>0</v>
      </c>
      <c r="D24" s="57">
        <v>1911338.3456945752</v>
      </c>
      <c r="E24" s="58">
        <v>346429.31287675095</v>
      </c>
      <c r="F24" s="59">
        <f t="shared" si="0"/>
        <v>0.18124960117977409</v>
      </c>
      <c r="G24" s="61">
        <f t="shared" si="9"/>
        <v>3.0789162601317612E-2</v>
      </c>
      <c r="H24" s="61">
        <f t="shared" si="12"/>
        <v>1.0000000000000004</v>
      </c>
      <c r="I24" s="47"/>
      <c r="J24" s="62">
        <v>2917.0591826188229</v>
      </c>
      <c r="K24" s="63">
        <v>2961.4100910010357</v>
      </c>
      <c r="L24" s="64">
        <f t="shared" si="1"/>
        <v>1.5203979626630781</v>
      </c>
      <c r="M24" s="65">
        <f t="shared" si="2"/>
        <v>44.350908382212765</v>
      </c>
      <c r="N24" s="38"/>
      <c r="O24" s="66">
        <f t="shared" si="3"/>
        <v>84769591.857310221</v>
      </c>
      <c r="P24" s="67">
        <f t="shared" si="10"/>
        <v>3.0764067598951738E-2</v>
      </c>
      <c r="Q24" s="67">
        <f t="shared" si="11"/>
        <v>0.99999999999999989</v>
      </c>
      <c r="R24" s="68">
        <f t="shared" si="13"/>
        <v>2755474112.2789197</v>
      </c>
      <c r="S24" s="42"/>
      <c r="T24" s="69">
        <v>2.5290285728526998</v>
      </c>
      <c r="Y24" s="52"/>
    </row>
    <row r="25" spans="1:25" ht="17" thickTop="1" x14ac:dyDescent="0.2">
      <c r="A25" s="139" t="s">
        <v>72</v>
      </c>
      <c r="B25" s="29" t="s">
        <v>32</v>
      </c>
      <c r="C25" s="92">
        <v>0</v>
      </c>
      <c r="D25" s="31">
        <v>57159215.737454943</v>
      </c>
      <c r="E25" s="31">
        <v>34969886.000829495</v>
      </c>
      <c r="F25" s="73">
        <f t="shared" si="0"/>
        <v>0.61179786233341615</v>
      </c>
      <c r="G25" s="32">
        <f>E25/$E$25</f>
        <v>1</v>
      </c>
      <c r="H25" s="73"/>
      <c r="I25" s="33"/>
      <c r="J25" s="34">
        <v>667.4217108239518</v>
      </c>
      <c r="K25" s="35">
        <v>827.49840144200505</v>
      </c>
      <c r="L25" s="36">
        <f t="shared" si="1"/>
        <v>23.98433973932821</v>
      </c>
      <c r="M25" s="37">
        <f t="shared" si="2"/>
        <v>160.07669061805325</v>
      </c>
      <c r="N25" s="38"/>
      <c r="O25" s="74">
        <f t="shared" si="3"/>
        <v>9149858093.5751362</v>
      </c>
      <c r="P25" s="70">
        <f t="shared" ref="P25:P35" si="14">O25/SUM($O$26:$O$35)</f>
        <v>0.99999999999999645</v>
      </c>
      <c r="Q25" s="70"/>
      <c r="R25" s="75"/>
      <c r="S25" s="42"/>
      <c r="T25" s="43">
        <v>3.0964987715538879</v>
      </c>
    </row>
    <row r="26" spans="1:25" x14ac:dyDescent="0.2">
      <c r="A26" s="137"/>
      <c r="B26" s="45" t="s">
        <v>33</v>
      </c>
      <c r="C26" s="92">
        <v>0</v>
      </c>
      <c r="D26" s="46">
        <v>6033931.2870279802</v>
      </c>
      <c r="E26" s="46">
        <v>5055292.5303175198</v>
      </c>
      <c r="F26" s="73">
        <f t="shared" si="0"/>
        <v>0.83781075551616202</v>
      </c>
      <c r="G26" s="32">
        <f t="shared" ref="G26:G35" si="15">E26/$E$25</f>
        <v>0.14456130998532871</v>
      </c>
      <c r="H26" s="32">
        <f>G26</f>
        <v>0.14456130998532871</v>
      </c>
      <c r="I26" s="47"/>
      <c r="J26" s="48">
        <v>0</v>
      </c>
      <c r="K26" s="49">
        <v>259.56803663975222</v>
      </c>
      <c r="L26" s="36" t="e">
        <f t="shared" si="1"/>
        <v>#DIV/0!</v>
      </c>
      <c r="M26" s="37">
        <f t="shared" si="2"/>
        <v>259.56803663975222</v>
      </c>
      <c r="N26" s="38"/>
      <c r="O26" s="50">
        <f t="shared" si="3"/>
        <v>1566215697.3930261</v>
      </c>
      <c r="P26" s="40">
        <f t="shared" si="14"/>
        <v>0.17117376918586188</v>
      </c>
      <c r="Q26" s="40">
        <f>P26</f>
        <v>0.17117376918586188</v>
      </c>
      <c r="R26" s="41">
        <f>O26</f>
        <v>1566215697.3930261</v>
      </c>
      <c r="S26" s="42"/>
      <c r="T26" s="51">
        <v>2.9370027314594713</v>
      </c>
    </row>
    <row r="27" spans="1:25" x14ac:dyDescent="0.2">
      <c r="A27" s="137"/>
      <c r="B27" s="45" t="s">
        <v>34</v>
      </c>
      <c r="C27" s="30">
        <v>83.350934716204875</v>
      </c>
      <c r="D27" s="46">
        <v>5396814.3617381789</v>
      </c>
      <c r="E27" s="46">
        <v>4900699.984112001</v>
      </c>
      <c r="F27" s="73">
        <f t="shared" si="0"/>
        <v>0.908072736178683</v>
      </c>
      <c r="G27" s="32">
        <f t="shared" si="15"/>
        <v>0.14014057649475195</v>
      </c>
      <c r="H27" s="32">
        <f>G27+H26</f>
        <v>0.28470188648008066</v>
      </c>
      <c r="I27" s="47"/>
      <c r="J27" s="48">
        <v>50.84839604472397</v>
      </c>
      <c r="K27" s="49">
        <v>309.29802857646092</v>
      </c>
      <c r="L27" s="36">
        <f t="shared" si="1"/>
        <v>508.27489682155607</v>
      </c>
      <c r="M27" s="37">
        <f t="shared" si="2"/>
        <v>258.44963253173694</v>
      </c>
      <c r="N27" s="38"/>
      <c r="O27" s="50">
        <f t="shared" si="3"/>
        <v>1394804688.6332328</v>
      </c>
      <c r="P27" s="40">
        <f t="shared" si="14"/>
        <v>0.15244003506596834</v>
      </c>
      <c r="Q27" s="40">
        <f t="shared" ref="Q27:Q35" si="16">P27+Q26</f>
        <v>0.32361380425183023</v>
      </c>
      <c r="R27" s="41">
        <f>O27+R26</f>
        <v>2961020386.0262589</v>
      </c>
      <c r="S27" s="42"/>
      <c r="T27" s="51">
        <v>3.7273386121648375</v>
      </c>
    </row>
    <row r="28" spans="1:25" x14ac:dyDescent="0.2">
      <c r="A28" s="137"/>
      <c r="B28" s="45" t="s">
        <v>35</v>
      </c>
      <c r="C28" s="30">
        <v>204.18082527806129</v>
      </c>
      <c r="D28" s="46">
        <v>5712463.3333906112</v>
      </c>
      <c r="E28" s="46">
        <v>4892625.8997064698</v>
      </c>
      <c r="F28" s="73">
        <f t="shared" si="0"/>
        <v>0.85648267904110464</v>
      </c>
      <c r="G28" s="32">
        <f t="shared" si="15"/>
        <v>0.13990968971389886</v>
      </c>
      <c r="H28" s="32">
        <f t="shared" ref="H28:H35" si="17">G28+H27</f>
        <v>0.42461157619397949</v>
      </c>
      <c r="I28" s="47"/>
      <c r="J28" s="48">
        <v>143.02652943145253</v>
      </c>
      <c r="K28" s="49">
        <v>373.57468310846048</v>
      </c>
      <c r="L28" s="36">
        <f t="shared" si="1"/>
        <v>161.19258056072835</v>
      </c>
      <c r="M28" s="37">
        <f t="shared" si="2"/>
        <v>230.54815367700795</v>
      </c>
      <c r="N28" s="38"/>
      <c r="O28" s="50">
        <f t="shared" si="3"/>
        <v>1316997874.4608116</v>
      </c>
      <c r="P28" s="40">
        <f t="shared" si="14"/>
        <v>0.14393642622562408</v>
      </c>
      <c r="Q28" s="40">
        <f t="shared" si="16"/>
        <v>0.46755023047745431</v>
      </c>
      <c r="R28" s="41">
        <f t="shared" ref="R28:R35" si="18">O28+R27</f>
        <v>4278018260.4870706</v>
      </c>
      <c r="S28" s="42"/>
      <c r="T28" s="51">
        <v>3.7349907674894913</v>
      </c>
    </row>
    <row r="29" spans="1:25" x14ac:dyDescent="0.2">
      <c r="A29" s="137"/>
      <c r="B29" s="45" t="s">
        <v>36</v>
      </c>
      <c r="C29" s="30">
        <v>296.21272303614342</v>
      </c>
      <c r="D29" s="46">
        <v>5718498.3720217058</v>
      </c>
      <c r="E29" s="46">
        <v>4526017.917723448</v>
      </c>
      <c r="F29" s="73">
        <f t="shared" si="0"/>
        <v>0.79146965221978882</v>
      </c>
      <c r="G29" s="32">
        <f t="shared" si="15"/>
        <v>0.12942615591071957</v>
      </c>
      <c r="H29" s="32">
        <f t="shared" si="17"/>
        <v>0.55403773210469909</v>
      </c>
      <c r="I29" s="47"/>
      <c r="J29" s="48">
        <v>248.66684461539629</v>
      </c>
      <c r="K29" s="49">
        <v>428.88746655128762</v>
      </c>
      <c r="L29" s="36">
        <f t="shared" si="1"/>
        <v>72.47472907561594</v>
      </c>
      <c r="M29" s="37">
        <f t="shared" si="2"/>
        <v>180.22062193589133</v>
      </c>
      <c r="N29" s="38"/>
      <c r="O29" s="50">
        <f t="shared" si="3"/>
        <v>1030591333.1451339</v>
      </c>
      <c r="P29" s="40">
        <f t="shared" si="14"/>
        <v>0.11263467942402218</v>
      </c>
      <c r="Q29" s="40">
        <f t="shared" si="16"/>
        <v>0.58018490990147653</v>
      </c>
      <c r="R29" s="41">
        <f t="shared" si="18"/>
        <v>5308609593.6322041</v>
      </c>
      <c r="S29" s="42"/>
      <c r="T29" s="51">
        <v>4.1681367286232192</v>
      </c>
    </row>
    <row r="30" spans="1:25" x14ac:dyDescent="0.2">
      <c r="A30" s="137"/>
      <c r="B30" s="45" t="s">
        <v>37</v>
      </c>
      <c r="C30" s="30">
        <v>388.42450965916407</v>
      </c>
      <c r="D30" s="46">
        <v>5715988.0309953969</v>
      </c>
      <c r="E30" s="46">
        <v>4186166.2128484119</v>
      </c>
      <c r="F30" s="73">
        <f t="shared" si="0"/>
        <v>0.73236091296003325</v>
      </c>
      <c r="G30" s="32">
        <f t="shared" si="15"/>
        <v>0.1197077454798999</v>
      </c>
      <c r="H30" s="32">
        <f t="shared" si="17"/>
        <v>0.67374547758459902</v>
      </c>
      <c r="I30" s="47"/>
      <c r="J30" s="48">
        <v>339.71565624987841</v>
      </c>
      <c r="K30" s="49">
        <v>521.86646644017992</v>
      </c>
      <c r="L30" s="36">
        <f t="shared" si="1"/>
        <v>53.618609221919456</v>
      </c>
      <c r="M30" s="37">
        <f t="shared" si="2"/>
        <v>182.15081019030151</v>
      </c>
      <c r="N30" s="38"/>
      <c r="O30" s="50">
        <f t="shared" si="3"/>
        <v>1041171850.8838779</v>
      </c>
      <c r="P30" s="40">
        <f t="shared" si="14"/>
        <v>0.11379103809434664</v>
      </c>
      <c r="Q30" s="40">
        <f t="shared" si="16"/>
        <v>0.69397594799582318</v>
      </c>
      <c r="R30" s="41">
        <f t="shared" si="18"/>
        <v>6349781444.5160818</v>
      </c>
      <c r="S30" s="42"/>
      <c r="T30" s="51">
        <v>3.5450898378819744</v>
      </c>
    </row>
    <row r="31" spans="1:25" x14ac:dyDescent="0.2">
      <c r="A31" s="137"/>
      <c r="B31" s="45" t="s">
        <v>38</v>
      </c>
      <c r="C31" s="30">
        <v>522.42362407877522</v>
      </c>
      <c r="D31" s="46">
        <v>5240792.5630650222</v>
      </c>
      <c r="E31" s="46">
        <v>3576830.5358716529</v>
      </c>
      <c r="F31" s="73">
        <f t="shared" si="0"/>
        <v>0.68249801777687258</v>
      </c>
      <c r="G31" s="32">
        <f t="shared" si="15"/>
        <v>0.1022831625984371</v>
      </c>
      <c r="H31" s="32">
        <f t="shared" si="17"/>
        <v>0.77602864018303608</v>
      </c>
      <c r="I31" s="47"/>
      <c r="J31" s="48">
        <v>448.22791490671563</v>
      </c>
      <c r="K31" s="49">
        <v>609.52637453837258</v>
      </c>
      <c r="L31" s="36">
        <f t="shared" si="1"/>
        <v>35.985813080210782</v>
      </c>
      <c r="M31" s="37">
        <f t="shared" si="2"/>
        <v>161.29845963165695</v>
      </c>
      <c r="N31" s="38"/>
      <c r="O31" s="50">
        <f t="shared" si="3"/>
        <v>845331767.67143142</v>
      </c>
      <c r="P31" s="40">
        <f t="shared" si="14"/>
        <v>9.2387418364991369E-2</v>
      </c>
      <c r="Q31" s="40">
        <f t="shared" si="16"/>
        <v>0.7863633663608145</v>
      </c>
      <c r="R31" s="41">
        <f t="shared" si="18"/>
        <v>7195113212.1875134</v>
      </c>
      <c r="S31" s="42"/>
      <c r="T31" s="51">
        <v>3.5287563722479196</v>
      </c>
    </row>
    <row r="32" spans="1:25" x14ac:dyDescent="0.2">
      <c r="A32" s="137"/>
      <c r="B32" s="45" t="s">
        <v>39</v>
      </c>
      <c r="C32" s="30">
        <v>690.23787899667934</v>
      </c>
      <c r="D32" s="46">
        <v>6192369.4707139377</v>
      </c>
      <c r="E32" s="46">
        <v>3416747.0335523295</v>
      </c>
      <c r="F32" s="73">
        <f t="shared" si="0"/>
        <v>0.55176730808964503</v>
      </c>
      <c r="G32" s="32">
        <f t="shared" si="15"/>
        <v>9.7705409547840197E-2</v>
      </c>
      <c r="H32" s="32">
        <f t="shared" si="17"/>
        <v>0.87373404973087632</v>
      </c>
      <c r="I32" s="47"/>
      <c r="J32" s="48">
        <v>575.73961224688674</v>
      </c>
      <c r="K32" s="49">
        <v>715.16688007200264</v>
      </c>
      <c r="L32" s="36">
        <f t="shared" si="1"/>
        <v>24.217070505360194</v>
      </c>
      <c r="M32" s="37">
        <f t="shared" si="2"/>
        <v>139.4272678251159</v>
      </c>
      <c r="N32" s="38"/>
      <c r="O32" s="50">
        <f t="shared" si="3"/>
        <v>863385156.66530335</v>
      </c>
      <c r="P32" s="40">
        <f t="shared" si="14"/>
        <v>9.4360496942739874E-2</v>
      </c>
      <c r="Q32" s="40">
        <f t="shared" si="16"/>
        <v>0.88072386330355434</v>
      </c>
      <c r="R32" s="41">
        <f t="shared" si="18"/>
        <v>8058498368.8528166</v>
      </c>
      <c r="S32" s="42"/>
      <c r="T32" s="51">
        <v>2.9212989127946711</v>
      </c>
    </row>
    <row r="33" spans="1:20" x14ac:dyDescent="0.2">
      <c r="A33" s="137"/>
      <c r="B33" s="45" t="s">
        <v>40</v>
      </c>
      <c r="C33" s="30">
        <v>999.00640738308948</v>
      </c>
      <c r="D33" s="46">
        <v>5713532.0597936586</v>
      </c>
      <c r="E33" s="46">
        <v>2437516.8032393404</v>
      </c>
      <c r="F33" s="73">
        <f t="shared" si="0"/>
        <v>0.42662170750598188</v>
      </c>
      <c r="G33" s="32">
        <f t="shared" si="15"/>
        <v>6.9703309961648766E-2</v>
      </c>
      <c r="H33" s="32">
        <f t="shared" si="17"/>
        <v>0.94343735969252507</v>
      </c>
      <c r="I33" s="47"/>
      <c r="J33" s="48">
        <v>793.21919225947738</v>
      </c>
      <c r="K33" s="49">
        <v>895.44132035274049</v>
      </c>
      <c r="L33" s="36">
        <f t="shared" si="1"/>
        <v>12.886996317132017</v>
      </c>
      <c r="M33" s="37">
        <f t="shared" si="2"/>
        <v>102.22212809326311</v>
      </c>
      <c r="N33" s="38"/>
      <c r="O33" s="50">
        <f t="shared" si="3"/>
        <v>584049406.08119273</v>
      </c>
      <c r="P33" s="40">
        <f t="shared" si="14"/>
        <v>6.3831526140421729E-2</v>
      </c>
      <c r="Q33" s="40">
        <f t="shared" si="16"/>
        <v>0.9445553894439761</v>
      </c>
      <c r="R33" s="41">
        <f t="shared" si="18"/>
        <v>8642547774.9340096</v>
      </c>
      <c r="S33" s="42"/>
      <c r="T33" s="51">
        <v>3.112108595894338</v>
      </c>
    </row>
    <row r="34" spans="1:20" x14ac:dyDescent="0.2">
      <c r="A34" s="137"/>
      <c r="B34" s="45" t="s">
        <v>41</v>
      </c>
      <c r="C34" s="30">
        <v>1393.6911279530661</v>
      </c>
      <c r="D34" s="46">
        <v>5717222.769740195</v>
      </c>
      <c r="E34" s="46">
        <v>1224231.536359665</v>
      </c>
      <c r="F34" s="73">
        <f t="shared" si="0"/>
        <v>0.21413045908219824</v>
      </c>
      <c r="G34" s="32">
        <f t="shared" si="15"/>
        <v>3.5008164920258128E-2</v>
      </c>
      <c r="H34" s="32">
        <f t="shared" si="17"/>
        <v>0.97844552461278322</v>
      </c>
      <c r="I34" s="47"/>
      <c r="J34" s="48">
        <v>1118.3528475023629</v>
      </c>
      <c r="K34" s="49">
        <v>1173.9917430421376</v>
      </c>
      <c r="L34" s="54">
        <f t="shared" si="1"/>
        <v>4.9750752335485204</v>
      </c>
      <c r="M34" s="37">
        <f t="shared" si="2"/>
        <v>55.638895539774694</v>
      </c>
      <c r="N34" s="38"/>
      <c r="O34" s="50">
        <f t="shared" si="3"/>
        <v>318099960.46319604</v>
      </c>
      <c r="P34" s="40">
        <f t="shared" si="14"/>
        <v>3.47655621770308E-2</v>
      </c>
      <c r="Q34" s="40">
        <f t="shared" si="16"/>
        <v>0.97932095162100685</v>
      </c>
      <c r="R34" s="41">
        <f t="shared" si="18"/>
        <v>8960647735.3972054</v>
      </c>
      <c r="S34" s="42"/>
      <c r="T34" s="51">
        <v>2.1695985714271444</v>
      </c>
    </row>
    <row r="35" spans="1:20" ht="17" thickBot="1" x14ac:dyDescent="0.25">
      <c r="A35" s="138"/>
      <c r="B35" s="55" t="s">
        <v>42</v>
      </c>
      <c r="C35" s="91">
        <v>0</v>
      </c>
      <c r="D35" s="57">
        <v>5717603.4889682746</v>
      </c>
      <c r="E35" s="57">
        <v>753757.54709865688</v>
      </c>
      <c r="F35" s="76">
        <f t="shared" si="0"/>
        <v>0.13183102825387955</v>
      </c>
      <c r="G35" s="60">
        <f t="shared" si="15"/>
        <v>2.1554475387216804E-2</v>
      </c>
      <c r="H35" s="61">
        <f t="shared" si="17"/>
        <v>1</v>
      </c>
      <c r="I35" s="47"/>
      <c r="J35" s="62">
        <v>2947.7068999877392</v>
      </c>
      <c r="K35" s="77">
        <v>2980.7994987562674</v>
      </c>
      <c r="L35" s="64">
        <f t="shared" si="1"/>
        <v>1.1226556740992821</v>
      </c>
      <c r="M35" s="78">
        <f t="shared" si="2"/>
        <v>33.092598768528205</v>
      </c>
      <c r="N35" s="38"/>
      <c r="O35" s="66">
        <f t="shared" si="3"/>
        <v>189210358.17796409</v>
      </c>
      <c r="P35" s="67">
        <f t="shared" si="14"/>
        <v>2.0679048378993276E-2</v>
      </c>
      <c r="Q35" s="67">
        <f t="shared" si="16"/>
        <v>1.0000000000000002</v>
      </c>
      <c r="R35" s="68">
        <f t="shared" si="18"/>
        <v>9149858093.5751686</v>
      </c>
      <c r="S35" s="42"/>
      <c r="T35" s="69">
        <v>2.4421043856845963</v>
      </c>
    </row>
    <row r="36" spans="1:20" ht="17" thickTop="1" x14ac:dyDescent="0.2">
      <c r="A36" s="139" t="s">
        <v>73</v>
      </c>
      <c r="B36" s="29" t="s">
        <v>32</v>
      </c>
      <c r="C36" s="92">
        <v>0</v>
      </c>
      <c r="D36" s="31">
        <v>88845369.965528339</v>
      </c>
      <c r="E36" s="31">
        <v>32109842.086721361</v>
      </c>
      <c r="F36" s="73">
        <f t="shared" si="0"/>
        <v>0.36141266673975081</v>
      </c>
      <c r="G36" s="32">
        <f>E36/$E$36</f>
        <v>1</v>
      </c>
      <c r="H36" s="73"/>
      <c r="I36" s="33"/>
      <c r="J36" s="34">
        <v>1291.9005233898583</v>
      </c>
      <c r="K36" s="35">
        <v>1379.5049569349183</v>
      </c>
      <c r="L36" s="36">
        <f t="shared" si="1"/>
        <v>6.7810510142988223</v>
      </c>
      <c r="M36" s="37">
        <f t="shared" si="2"/>
        <v>87.604433545059919</v>
      </c>
      <c r="N36" s="38"/>
      <c r="O36" s="74">
        <f t="shared" si="3"/>
        <v>7783248308.9313898</v>
      </c>
      <c r="P36" s="70">
        <f t="shared" ref="P36:P46" si="19">O36/SUM($O$37:$O$46)</f>
        <v>0.99999999999999656</v>
      </c>
      <c r="Q36" s="70"/>
      <c r="R36" s="75"/>
      <c r="S36" s="42"/>
      <c r="T36" s="43">
        <v>2.8259370696635506</v>
      </c>
    </row>
    <row r="37" spans="1:20" x14ac:dyDescent="0.2">
      <c r="A37" s="137"/>
      <c r="B37" s="45" t="s">
        <v>33</v>
      </c>
      <c r="C37" s="30">
        <v>140.33198412614394</v>
      </c>
      <c r="D37" s="46">
        <v>8883860.7800717149</v>
      </c>
      <c r="E37" s="46">
        <v>6060095.0757614812</v>
      </c>
      <c r="F37" s="73">
        <f t="shared" si="0"/>
        <v>0.68214656057594825</v>
      </c>
      <c r="G37" s="32">
        <f t="shared" ref="G37:G46" si="20">E37/$E$36</f>
        <v>0.18873014259598495</v>
      </c>
      <c r="H37" s="32">
        <f>G37</f>
        <v>0.18873014259598495</v>
      </c>
      <c r="I37" s="47"/>
      <c r="J37" s="48">
        <v>27.873009823150245</v>
      </c>
      <c r="K37" s="49">
        <v>233.12150572036447</v>
      </c>
      <c r="L37" s="36">
        <f t="shared" si="1"/>
        <v>736.37004829935063</v>
      </c>
      <c r="M37" s="37">
        <f t="shared" si="2"/>
        <v>205.24849589721421</v>
      </c>
      <c r="N37" s="38"/>
      <c r="O37" s="50">
        <f t="shared" si="3"/>
        <v>1823399062.8699715</v>
      </c>
      <c r="P37" s="40">
        <f t="shared" si="19"/>
        <v>0.23427224604636968</v>
      </c>
      <c r="Q37" s="40">
        <f>P37</f>
        <v>0.23427224604636968</v>
      </c>
      <c r="R37" s="41">
        <f>O37</f>
        <v>1823399062.8699715</v>
      </c>
      <c r="S37" s="42"/>
      <c r="T37" s="51">
        <v>2.8224197132775353</v>
      </c>
    </row>
    <row r="38" spans="1:20" x14ac:dyDescent="0.2">
      <c r="A38" s="137"/>
      <c r="B38" s="45" t="s">
        <v>34</v>
      </c>
      <c r="C38" s="30">
        <v>326.36193011657696</v>
      </c>
      <c r="D38" s="46">
        <v>8878216.3543253206</v>
      </c>
      <c r="E38" s="46">
        <v>5733056.5834760163</v>
      </c>
      <c r="F38" s="73">
        <f t="shared" si="0"/>
        <v>0.64574418494351804</v>
      </c>
      <c r="G38" s="32">
        <f t="shared" si="20"/>
        <v>0.17854515036207086</v>
      </c>
      <c r="H38" s="32">
        <f>G38+H37</f>
        <v>0.36727529295805583</v>
      </c>
      <c r="I38" s="47"/>
      <c r="J38" s="48">
        <v>240.05250927679236</v>
      </c>
      <c r="K38" s="49">
        <v>379.5851729076453</v>
      </c>
      <c r="L38" s="36">
        <f t="shared" si="1"/>
        <v>58.125892560433478</v>
      </c>
      <c r="M38" s="37">
        <f t="shared" si="2"/>
        <v>139.53266363085294</v>
      </c>
      <c r="N38" s="38"/>
      <c r="O38" s="50">
        <f t="shared" si="3"/>
        <v>1238801176.2100124</v>
      </c>
      <c r="P38" s="40">
        <f t="shared" si="19"/>
        <v>0.15916248936687089</v>
      </c>
      <c r="Q38" s="40">
        <f t="shared" ref="Q38:Q46" si="21">P38+Q37</f>
        <v>0.39343473541324059</v>
      </c>
      <c r="R38" s="41">
        <f>O38+R37</f>
        <v>3062200239.0799837</v>
      </c>
      <c r="S38" s="42"/>
      <c r="T38" s="51">
        <v>3.9944474052584864</v>
      </c>
    </row>
    <row r="39" spans="1:20" x14ac:dyDescent="0.2">
      <c r="A39" s="137"/>
      <c r="B39" s="45" t="s">
        <v>35</v>
      </c>
      <c r="C39" s="30">
        <v>474.98523146380182</v>
      </c>
      <c r="D39" s="46">
        <v>8766631.6506114118</v>
      </c>
      <c r="E39" s="46">
        <v>4959131.7638874119</v>
      </c>
      <c r="F39" s="73">
        <f t="shared" si="0"/>
        <v>0.56568268880574524</v>
      </c>
      <c r="G39" s="32">
        <f t="shared" si="20"/>
        <v>0.15444273286968924</v>
      </c>
      <c r="H39" s="32">
        <f t="shared" ref="H39:H46" si="22">G39+H38</f>
        <v>0.52171802582774507</v>
      </c>
      <c r="I39" s="47"/>
      <c r="J39" s="48">
        <v>391.84945345299832</v>
      </c>
      <c r="K39" s="49">
        <v>518.43703260271616</v>
      </c>
      <c r="L39" s="36">
        <f t="shared" si="1"/>
        <v>32.305156491663148</v>
      </c>
      <c r="M39" s="37">
        <f t="shared" si="2"/>
        <v>126.58757914971784</v>
      </c>
      <c r="N39" s="38"/>
      <c r="O39" s="50">
        <f t="shared" si="3"/>
        <v>1109746677.9481936</v>
      </c>
      <c r="P39" s="40">
        <f t="shared" si="19"/>
        <v>0.14258143051593761</v>
      </c>
      <c r="Q39" s="40">
        <f t="shared" si="21"/>
        <v>0.53601616592917822</v>
      </c>
      <c r="R39" s="41">
        <f t="shared" ref="R39:R46" si="23">O39+R38</f>
        <v>4171946917.0281773</v>
      </c>
      <c r="S39" s="42"/>
      <c r="T39" s="51">
        <v>3.5963057364153652</v>
      </c>
    </row>
    <row r="40" spans="1:20" x14ac:dyDescent="0.2">
      <c r="A40" s="137"/>
      <c r="B40" s="45" t="s">
        <v>36</v>
      </c>
      <c r="C40" s="30">
        <v>605.55117491935346</v>
      </c>
      <c r="D40" s="46">
        <v>9009011.891973082</v>
      </c>
      <c r="E40" s="46">
        <v>4123026.884754261</v>
      </c>
      <c r="F40" s="73">
        <f t="shared" si="0"/>
        <v>0.45765583775373048</v>
      </c>
      <c r="G40" s="32">
        <f t="shared" si="20"/>
        <v>0.12840383560962104</v>
      </c>
      <c r="H40" s="32">
        <f t="shared" si="22"/>
        <v>0.65012186143736606</v>
      </c>
      <c r="I40" s="47"/>
      <c r="J40" s="48">
        <v>535.2025154224591</v>
      </c>
      <c r="K40" s="49">
        <v>642.94257190204451</v>
      </c>
      <c r="L40" s="36">
        <f t="shared" si="1"/>
        <v>20.130708166522982</v>
      </c>
      <c r="M40" s="37">
        <f t="shared" si="2"/>
        <v>107.74005647958541</v>
      </c>
      <c r="N40" s="38"/>
      <c r="O40" s="50">
        <f t="shared" si="3"/>
        <v>970631450.06643641</v>
      </c>
      <c r="P40" s="40">
        <f t="shared" si="19"/>
        <v>0.12470775844998026</v>
      </c>
      <c r="Q40" s="40">
        <f t="shared" si="21"/>
        <v>0.6607239243791585</v>
      </c>
      <c r="R40" s="41">
        <f t="shared" si="23"/>
        <v>5142578367.094614</v>
      </c>
      <c r="S40" s="42"/>
      <c r="T40" s="51">
        <v>3.0551460901377325</v>
      </c>
    </row>
    <row r="41" spans="1:20" x14ac:dyDescent="0.2">
      <c r="A41" s="137"/>
      <c r="B41" s="45" t="s">
        <v>37</v>
      </c>
      <c r="C41" s="30">
        <v>776.6555617258432</v>
      </c>
      <c r="D41" s="46">
        <v>8871711.7573545408</v>
      </c>
      <c r="E41" s="46">
        <v>3667287.9675746644</v>
      </c>
      <c r="F41" s="73">
        <f t="shared" si="0"/>
        <v>0.41336870131454928</v>
      </c>
      <c r="G41" s="32">
        <f t="shared" si="20"/>
        <v>0.11421071326573815</v>
      </c>
      <c r="H41" s="32">
        <f t="shared" si="22"/>
        <v>0.76433257470310423</v>
      </c>
      <c r="I41" s="47"/>
      <c r="J41" s="48">
        <v>692.77518595010815</v>
      </c>
      <c r="K41" s="49">
        <v>785.32679485423319</v>
      </c>
      <c r="L41" s="36">
        <f t="shared" si="1"/>
        <v>13.359544449790729</v>
      </c>
      <c r="M41" s="37">
        <f t="shared" si="2"/>
        <v>92.551608904125032</v>
      </c>
      <c r="N41" s="38"/>
      <c r="O41" s="50">
        <f t="shared" si="3"/>
        <v>821091196.87680531</v>
      </c>
      <c r="P41" s="40">
        <f t="shared" si="19"/>
        <v>0.10549466807253065</v>
      </c>
      <c r="Q41" s="40">
        <f t="shared" si="21"/>
        <v>0.76621859245168911</v>
      </c>
      <c r="R41" s="41">
        <f t="shared" si="23"/>
        <v>5963669563.9714193</v>
      </c>
      <c r="S41" s="42"/>
      <c r="T41" s="51">
        <v>3.3427389732359472</v>
      </c>
    </row>
    <row r="42" spans="1:20" x14ac:dyDescent="0.2">
      <c r="A42" s="137"/>
      <c r="B42" s="45" t="s">
        <v>38</v>
      </c>
      <c r="C42" s="30">
        <v>1011.0851085369899</v>
      </c>
      <c r="D42" s="46">
        <v>8869219.3138068803</v>
      </c>
      <c r="E42" s="46">
        <v>2944606.1326829698</v>
      </c>
      <c r="F42" s="73">
        <f t="shared" si="0"/>
        <v>0.33200285487348885</v>
      </c>
      <c r="G42" s="32">
        <f t="shared" si="20"/>
        <v>9.1704161133220774E-2</v>
      </c>
      <c r="H42" s="32">
        <f t="shared" si="22"/>
        <v>0.856036735836325</v>
      </c>
      <c r="I42" s="47"/>
      <c r="J42" s="48">
        <v>894.52591084095286</v>
      </c>
      <c r="K42" s="49">
        <v>972.9248726457954</v>
      </c>
      <c r="L42" s="36">
        <f t="shared" si="1"/>
        <v>8.7643030631878283</v>
      </c>
      <c r="M42" s="37">
        <f t="shared" si="2"/>
        <v>78.398961804842543</v>
      </c>
      <c r="N42" s="38"/>
      <c r="O42" s="50">
        <f t="shared" si="3"/>
        <v>695337586.22191739</v>
      </c>
      <c r="P42" s="40">
        <f t="shared" si="19"/>
        <v>8.933771076325614E-2</v>
      </c>
      <c r="Q42" s="40">
        <f t="shared" si="21"/>
        <v>0.85555630321494525</v>
      </c>
      <c r="R42" s="41">
        <f t="shared" si="23"/>
        <v>6659007150.1933365</v>
      </c>
      <c r="S42" s="42"/>
      <c r="T42" s="51">
        <v>3.0427058845962041</v>
      </c>
    </row>
    <row r="43" spans="1:20" x14ac:dyDescent="0.2">
      <c r="A43" s="137"/>
      <c r="B43" s="45" t="s">
        <v>39</v>
      </c>
      <c r="C43" s="30">
        <v>1249.1547813837633</v>
      </c>
      <c r="D43" s="46">
        <v>8802748.1508012824</v>
      </c>
      <c r="E43" s="46">
        <v>1625757.1003845902</v>
      </c>
      <c r="F43" s="73">
        <f t="shared" si="0"/>
        <v>0.18468744902540501</v>
      </c>
      <c r="G43" s="32">
        <f t="shared" si="20"/>
        <v>5.0631114783865679E-2</v>
      </c>
      <c r="H43" s="32">
        <f t="shared" si="22"/>
        <v>0.90666785062019073</v>
      </c>
      <c r="I43" s="47"/>
      <c r="J43" s="48">
        <v>1102.9365765997952</v>
      </c>
      <c r="K43" s="49">
        <v>1144.8286623434753</v>
      </c>
      <c r="L43" s="36">
        <f t="shared" si="1"/>
        <v>3.7982316148067019</v>
      </c>
      <c r="M43" s="37">
        <f t="shared" si="2"/>
        <v>41.892085743680127</v>
      </c>
      <c r="N43" s="38"/>
      <c r="O43" s="50">
        <f t="shared" si="3"/>
        <v>368765480.313389</v>
      </c>
      <c r="P43" s="40">
        <f t="shared" si="19"/>
        <v>4.7379380134926957E-2</v>
      </c>
      <c r="Q43" s="40">
        <f t="shared" si="21"/>
        <v>0.90293568334987218</v>
      </c>
      <c r="R43" s="41">
        <f t="shared" si="23"/>
        <v>7027772630.5067253</v>
      </c>
      <c r="S43" s="42"/>
      <c r="T43" s="51">
        <v>2.2720311862110418</v>
      </c>
    </row>
    <row r="44" spans="1:20" x14ac:dyDescent="0.2">
      <c r="A44" s="137"/>
      <c r="B44" s="45" t="s">
        <v>40</v>
      </c>
      <c r="C44" s="30">
        <v>1665.5776990763131</v>
      </c>
      <c r="D44" s="46">
        <v>8750742.4442072473</v>
      </c>
      <c r="E44" s="46">
        <v>1542125.8705605085</v>
      </c>
      <c r="F44" s="73">
        <f t="shared" si="0"/>
        <v>0.17622800355429882</v>
      </c>
      <c r="G44" s="32">
        <f t="shared" si="20"/>
        <v>4.8026579090472581E-2</v>
      </c>
      <c r="H44" s="32">
        <f t="shared" si="22"/>
        <v>0.95469442971066332</v>
      </c>
      <c r="I44" s="47"/>
      <c r="J44" s="48">
        <v>1427.2541192553849</v>
      </c>
      <c r="K44" s="49">
        <v>1471.6110171966875</v>
      </c>
      <c r="L44" s="36">
        <f t="shared" si="1"/>
        <v>3.1078486544809714</v>
      </c>
      <c r="M44" s="37">
        <f t="shared" si="2"/>
        <v>44.356897941302577</v>
      </c>
      <c r="N44" s="38"/>
      <c r="O44" s="50">
        <f t="shared" si="3"/>
        <v>388155789.50832552</v>
      </c>
      <c r="P44" s="40">
        <f t="shared" si="19"/>
        <v>4.9870667631522154E-2</v>
      </c>
      <c r="Q44" s="40">
        <f t="shared" si="21"/>
        <v>0.95280635098139432</v>
      </c>
      <c r="R44" s="41">
        <f t="shared" si="23"/>
        <v>7415928420.0150509</v>
      </c>
      <c r="S44" s="42"/>
      <c r="T44" s="51">
        <v>2.6101837728833566</v>
      </c>
    </row>
    <row r="45" spans="1:20" x14ac:dyDescent="0.2">
      <c r="A45" s="137"/>
      <c r="B45" s="45" t="s">
        <v>41</v>
      </c>
      <c r="C45" s="30">
        <v>2699.0544933319834</v>
      </c>
      <c r="D45" s="46">
        <v>9086237.1781647708</v>
      </c>
      <c r="E45" s="46">
        <v>1026243.1996484537</v>
      </c>
      <c r="F45" s="73">
        <f t="shared" si="0"/>
        <v>0.11294479546655785</v>
      </c>
      <c r="G45" s="32">
        <f t="shared" si="20"/>
        <v>3.1960393852975201E-2</v>
      </c>
      <c r="H45" s="32">
        <f t="shared" si="22"/>
        <v>0.98665482356363854</v>
      </c>
      <c r="I45" s="47"/>
      <c r="J45" s="48">
        <v>2078.8040564603371</v>
      </c>
      <c r="K45" s="49">
        <v>2106.9517538179653</v>
      </c>
      <c r="L45" s="54">
        <f t="shared" si="1"/>
        <v>1.3540332129982735</v>
      </c>
      <c r="M45" s="37">
        <f t="shared" si="2"/>
        <v>28.147697357628203</v>
      </c>
      <c r="N45" s="38"/>
      <c r="O45" s="50">
        <f t="shared" si="3"/>
        <v>255756654.21061167</v>
      </c>
      <c r="P45" s="40">
        <f t="shared" si="19"/>
        <v>3.285988626588289E-2</v>
      </c>
      <c r="Q45" s="40">
        <f t="shared" si="21"/>
        <v>0.9856662372472772</v>
      </c>
      <c r="R45" s="41">
        <f t="shared" si="23"/>
        <v>7671685074.2256622</v>
      </c>
      <c r="S45" s="42"/>
      <c r="T45" s="51">
        <v>2.4558967484526395</v>
      </c>
    </row>
    <row r="46" spans="1:20" ht="17" thickBot="1" x14ac:dyDescent="0.25">
      <c r="A46" s="138"/>
      <c r="B46" s="55" t="s">
        <v>42</v>
      </c>
      <c r="C46" s="91">
        <v>0</v>
      </c>
      <c r="D46" s="57">
        <v>8926990.444212079</v>
      </c>
      <c r="E46" s="57">
        <v>428511.50799100526</v>
      </c>
      <c r="F46" s="76">
        <f t="shared" si="0"/>
        <v>4.8001788583613397E-2</v>
      </c>
      <c r="G46" s="60">
        <f t="shared" si="20"/>
        <v>1.3345176436361581E-2</v>
      </c>
      <c r="H46" s="61">
        <f t="shared" si="22"/>
        <v>1.0000000000000002</v>
      </c>
      <c r="I46" s="47"/>
      <c r="J46" s="62">
        <v>5486.3859779144968</v>
      </c>
      <c r="K46" s="77">
        <v>5498.8832731007024</v>
      </c>
      <c r="L46" s="64">
        <f t="shared" si="1"/>
        <v>0.22778738565811807</v>
      </c>
      <c r="M46" s="78">
        <f t="shared" si="2"/>
        <v>12.49729518620552</v>
      </c>
      <c r="N46" s="38"/>
      <c r="O46" s="66">
        <f t="shared" si="3"/>
        <v>111563234.70575429</v>
      </c>
      <c r="P46" s="67">
        <f t="shared" si="19"/>
        <v>1.4333762752722856E-2</v>
      </c>
      <c r="Q46" s="67">
        <f t="shared" si="21"/>
        <v>1</v>
      </c>
      <c r="R46" s="68">
        <f t="shared" si="23"/>
        <v>7783248308.9314165</v>
      </c>
      <c r="S46" s="42"/>
      <c r="T46" s="69">
        <v>2.1554207445236093</v>
      </c>
    </row>
    <row r="47" spans="1:20" ht="17" thickTop="1" x14ac:dyDescent="0.2">
      <c r="A47" s="139" t="s">
        <v>74</v>
      </c>
      <c r="B47" s="29" t="s">
        <v>32</v>
      </c>
      <c r="C47" s="92">
        <v>0</v>
      </c>
      <c r="D47" s="31">
        <v>30107096.092854459</v>
      </c>
      <c r="E47" s="31">
        <v>9202155.8937985078</v>
      </c>
      <c r="F47" s="73">
        <f t="shared" si="0"/>
        <v>0.30564740835242904</v>
      </c>
      <c r="G47" s="32">
        <f>E47/$E$47</f>
        <v>1</v>
      </c>
      <c r="H47" s="73"/>
      <c r="I47" s="33"/>
      <c r="J47" s="34">
        <v>1374.0928840624761</v>
      </c>
      <c r="K47" s="35">
        <v>1447.0468444287606</v>
      </c>
      <c r="L47" s="36">
        <f t="shared" si="1"/>
        <v>5.3092451909508176</v>
      </c>
      <c r="M47" s="37">
        <f t="shared" si="2"/>
        <v>72.953960366284491</v>
      </c>
      <c r="N47" s="38"/>
      <c r="O47" s="74">
        <f t="shared" si="3"/>
        <v>2196431895.1020226</v>
      </c>
      <c r="P47" s="70">
        <f t="shared" ref="P47:P57" si="24">O47/SUM($O$48:$O$57)</f>
        <v>0.99999999999999933</v>
      </c>
      <c r="Q47" s="70"/>
      <c r="R47" s="75"/>
      <c r="S47" s="42"/>
      <c r="T47" s="43">
        <v>2.7524391152217693</v>
      </c>
    </row>
    <row r="48" spans="1:20" x14ac:dyDescent="0.2">
      <c r="A48" s="137"/>
      <c r="B48" s="45" t="s">
        <v>33</v>
      </c>
      <c r="C48" s="30">
        <v>249.50231551257895</v>
      </c>
      <c r="D48" s="46">
        <v>3010079.4239624795</v>
      </c>
      <c r="E48" s="46">
        <v>2042468.4697979447</v>
      </c>
      <c r="F48" s="73">
        <f t="shared" si="0"/>
        <v>0.67854304891039441</v>
      </c>
      <c r="G48" s="32">
        <f t="shared" ref="G48:G57" si="25">E48/$E$47</f>
        <v>0.22195543015896954</v>
      </c>
      <c r="H48" s="32">
        <f>G48</f>
        <v>0.22195543015896954</v>
      </c>
      <c r="I48" s="47"/>
      <c r="J48" s="48">
        <v>89.339975815803356</v>
      </c>
      <c r="K48" s="49">
        <v>266.60404451370675</v>
      </c>
      <c r="L48" s="36">
        <f t="shared" si="1"/>
        <v>198.41517425903214</v>
      </c>
      <c r="M48" s="37">
        <f t="shared" si="2"/>
        <v>177.26406869790338</v>
      </c>
      <c r="N48" s="38"/>
      <c r="O48" s="50">
        <f t="shared" si="3"/>
        <v>533578925.79543042</v>
      </c>
      <c r="P48" s="40">
        <f t="shared" si="24"/>
        <v>0.24292987503290911</v>
      </c>
      <c r="Q48" s="40">
        <f>P48</f>
        <v>0.24292987503290911</v>
      </c>
      <c r="R48" s="41">
        <f>O48</f>
        <v>533578925.79543042</v>
      </c>
      <c r="S48" s="42"/>
      <c r="T48" s="51">
        <v>3.1351935674474509</v>
      </c>
    </row>
    <row r="49" spans="1:20" x14ac:dyDescent="0.2">
      <c r="A49" s="137"/>
      <c r="B49" s="45" t="s">
        <v>34</v>
      </c>
      <c r="C49" s="30">
        <v>444.52685244804206</v>
      </c>
      <c r="D49" s="46">
        <v>3011091.2502585296</v>
      </c>
      <c r="E49" s="46">
        <v>1790802.3741586199</v>
      </c>
      <c r="F49" s="73">
        <f t="shared" si="0"/>
        <v>0.59473533856035188</v>
      </c>
      <c r="G49" s="32">
        <f t="shared" si="25"/>
        <v>0.19460682853302591</v>
      </c>
      <c r="H49" s="32">
        <f>G49+H48</f>
        <v>0.41656225869199548</v>
      </c>
      <c r="I49" s="47"/>
      <c r="J49" s="48">
        <v>346.05388119492119</v>
      </c>
      <c r="K49" s="49">
        <v>475.97801143587589</v>
      </c>
      <c r="L49" s="36">
        <f t="shared" si="1"/>
        <v>37.544480007658841</v>
      </c>
      <c r="M49" s="37">
        <f t="shared" si="2"/>
        <v>129.9241302409547</v>
      </c>
      <c r="N49" s="38"/>
      <c r="O49" s="50">
        <f t="shared" si="3"/>
        <v>391213411.76598829</v>
      </c>
      <c r="P49" s="40">
        <f t="shared" si="24"/>
        <v>0.17811315371916708</v>
      </c>
      <c r="Q49" s="40">
        <f t="shared" ref="Q49:Q57" si="26">P49+Q48</f>
        <v>0.42104302875207622</v>
      </c>
      <c r="R49" s="41">
        <f>O49+R48</f>
        <v>924792337.56141877</v>
      </c>
      <c r="S49" s="42"/>
      <c r="T49" s="51">
        <v>3.7041654732350819</v>
      </c>
    </row>
    <row r="50" spans="1:20" x14ac:dyDescent="0.2">
      <c r="A50" s="137"/>
      <c r="B50" s="45" t="s">
        <v>35</v>
      </c>
      <c r="C50" s="30">
        <v>599.9525424308697</v>
      </c>
      <c r="D50" s="46">
        <v>2709343.4938685624</v>
      </c>
      <c r="E50" s="46">
        <v>1221371.2764787192</v>
      </c>
      <c r="F50" s="73">
        <f t="shared" si="0"/>
        <v>0.45079971559264065</v>
      </c>
      <c r="G50" s="32">
        <f t="shared" si="25"/>
        <v>0.13272664477482091</v>
      </c>
      <c r="H50" s="32">
        <f t="shared" ref="H50:H57" si="27">G50+H49</f>
        <v>0.54928890346681636</v>
      </c>
      <c r="I50" s="47"/>
      <c r="J50" s="48">
        <v>517.82019272892001</v>
      </c>
      <c r="K50" s="49">
        <v>621.54387792012278</v>
      </c>
      <c r="L50" s="36">
        <f t="shared" si="1"/>
        <v>20.030830517554254</v>
      </c>
      <c r="M50" s="37">
        <f t="shared" si="2"/>
        <v>103.72368519120278</v>
      </c>
      <c r="N50" s="38"/>
      <c r="O50" s="50">
        <f t="shared" si="3"/>
        <v>281023091.63285619</v>
      </c>
      <c r="P50" s="40">
        <f t="shared" si="24"/>
        <v>0.12794527900433839</v>
      </c>
      <c r="Q50" s="40">
        <f t="shared" si="26"/>
        <v>0.54898830775641461</v>
      </c>
      <c r="R50" s="41">
        <f t="shared" ref="R50:R57" si="28">O50+R49</f>
        <v>1205815429.1942749</v>
      </c>
      <c r="S50" s="42"/>
      <c r="T50" s="51">
        <v>3.2300590452664895</v>
      </c>
    </row>
    <row r="51" spans="1:20" x14ac:dyDescent="0.2">
      <c r="A51" s="137"/>
      <c r="B51" s="45" t="s">
        <v>36</v>
      </c>
      <c r="C51" s="30">
        <v>761.83238930506775</v>
      </c>
      <c r="D51" s="46">
        <v>3304328.02750195</v>
      </c>
      <c r="E51" s="46">
        <v>1348229.8958400795</v>
      </c>
      <c r="F51" s="73">
        <f t="shared" si="0"/>
        <v>0.40801938688252215</v>
      </c>
      <c r="G51" s="32">
        <f t="shared" si="25"/>
        <v>0.1465123946388123</v>
      </c>
      <c r="H51" s="32">
        <f t="shared" si="27"/>
        <v>0.69580129810562863</v>
      </c>
      <c r="I51" s="47"/>
      <c r="J51" s="48">
        <v>678.68150107212261</v>
      </c>
      <c r="K51" s="49">
        <v>770.85617728265538</v>
      </c>
      <c r="L51" s="36">
        <f t="shared" si="1"/>
        <v>13.581433421262123</v>
      </c>
      <c r="M51" s="37">
        <f t="shared" si="2"/>
        <v>92.174676210532766</v>
      </c>
      <c r="N51" s="38"/>
      <c r="O51" s="50">
        <f t="shared" si="3"/>
        <v>304575366.02838063</v>
      </c>
      <c r="P51" s="40">
        <f t="shared" si="24"/>
        <v>0.13866824949481674</v>
      </c>
      <c r="Q51" s="40">
        <f t="shared" si="26"/>
        <v>0.68765655725123132</v>
      </c>
      <c r="R51" s="41">
        <f t="shared" si="28"/>
        <v>1510390795.2226555</v>
      </c>
      <c r="S51" s="42"/>
      <c r="T51" s="51">
        <v>3.1922257055630907</v>
      </c>
    </row>
    <row r="52" spans="1:20" x14ac:dyDescent="0.2">
      <c r="A52" s="137"/>
      <c r="B52" s="45" t="s">
        <v>37</v>
      </c>
      <c r="C52" s="30">
        <v>999.37718475166719</v>
      </c>
      <c r="D52" s="46">
        <v>2968450.2723685754</v>
      </c>
      <c r="E52" s="46">
        <v>936135.92837752623</v>
      </c>
      <c r="F52" s="73">
        <f t="shared" si="0"/>
        <v>0.31536183613767188</v>
      </c>
      <c r="G52" s="32">
        <f t="shared" si="25"/>
        <v>0.1017300662128974</v>
      </c>
      <c r="H52" s="32">
        <f t="shared" si="27"/>
        <v>0.797531364318526</v>
      </c>
      <c r="I52" s="47"/>
      <c r="J52" s="48">
        <v>864.54435211754071</v>
      </c>
      <c r="K52" s="49">
        <v>936.43539574002625</v>
      </c>
      <c r="L52" s="36">
        <f t="shared" si="1"/>
        <v>8.315483577725292</v>
      </c>
      <c r="M52" s="37">
        <f t="shared" si="2"/>
        <v>71.89104362248554</v>
      </c>
      <c r="N52" s="38"/>
      <c r="O52" s="50">
        <f t="shared" si="3"/>
        <v>213404988.02202833</v>
      </c>
      <c r="P52" s="40">
        <f t="shared" si="24"/>
        <v>9.7159847522663878E-2</v>
      </c>
      <c r="Q52" s="40">
        <f t="shared" si="26"/>
        <v>0.78481640477389525</v>
      </c>
      <c r="R52" s="41">
        <f t="shared" si="28"/>
        <v>1723795783.2446837</v>
      </c>
      <c r="S52" s="42"/>
      <c r="T52" s="51">
        <v>3.1676264986381319</v>
      </c>
    </row>
    <row r="53" spans="1:20" x14ac:dyDescent="0.2">
      <c r="A53" s="137"/>
      <c r="B53" s="45" t="s">
        <v>38</v>
      </c>
      <c r="C53" s="30">
        <v>1124.5807903687257</v>
      </c>
      <c r="D53" s="46">
        <v>2991924.4921874162</v>
      </c>
      <c r="E53" s="46">
        <v>516889.99099487736</v>
      </c>
      <c r="F53" s="73">
        <f t="shared" si="0"/>
        <v>0.17276170984414638</v>
      </c>
      <c r="G53" s="32">
        <f t="shared" si="25"/>
        <v>5.6170531879732498E-2</v>
      </c>
      <c r="H53" s="32">
        <f t="shared" si="27"/>
        <v>0.85370189619825854</v>
      </c>
      <c r="I53" s="47"/>
      <c r="J53" s="48">
        <v>1042.4142577704674</v>
      </c>
      <c r="K53" s="49">
        <v>1085.536912325332</v>
      </c>
      <c r="L53" s="36">
        <f t="shared" si="1"/>
        <v>4.1368059035470139</v>
      </c>
      <c r="M53" s="37">
        <f t="shared" si="2"/>
        <v>43.122654554864539</v>
      </c>
      <c r="N53" s="38"/>
      <c r="O53" s="50">
        <f t="shared" si="3"/>
        <v>129019726.33083646</v>
      </c>
      <c r="P53" s="40">
        <f t="shared" si="24"/>
        <v>5.8740599523502871E-2</v>
      </c>
      <c r="Q53" s="40">
        <f t="shared" si="26"/>
        <v>0.84355700429739811</v>
      </c>
      <c r="R53" s="41">
        <f t="shared" si="28"/>
        <v>1852815509.5755203</v>
      </c>
      <c r="S53" s="42"/>
      <c r="T53" s="51">
        <v>2.2373972083868567</v>
      </c>
    </row>
    <row r="54" spans="1:20" x14ac:dyDescent="0.2">
      <c r="A54" s="137"/>
      <c r="B54" s="45" t="s">
        <v>39</v>
      </c>
      <c r="C54" s="30">
        <v>1404.9386016668393</v>
      </c>
      <c r="D54" s="46">
        <v>3076888.0753502874</v>
      </c>
      <c r="E54" s="46">
        <v>571404.86410296557</v>
      </c>
      <c r="F54" s="73">
        <f t="shared" si="0"/>
        <v>0.18570869336477705</v>
      </c>
      <c r="G54" s="32">
        <f t="shared" si="25"/>
        <v>6.2094673324111498E-2</v>
      </c>
      <c r="H54" s="32">
        <f t="shared" si="27"/>
        <v>0.91579656952236999</v>
      </c>
      <c r="I54" s="47"/>
      <c r="J54" s="48">
        <v>1261.0566607533688</v>
      </c>
      <c r="K54" s="49">
        <v>1305.6489821129089</v>
      </c>
      <c r="L54" s="36">
        <f t="shared" si="1"/>
        <v>3.5361076744085507</v>
      </c>
      <c r="M54" s="37">
        <f t="shared" si="2"/>
        <v>44.592321359540165</v>
      </c>
      <c r="N54" s="38"/>
      <c r="O54" s="50">
        <f t="shared" si="3"/>
        <v>137205581.84335706</v>
      </c>
      <c r="P54" s="40">
        <f t="shared" si="24"/>
        <v>6.2467487450588069E-2</v>
      </c>
      <c r="Q54" s="40">
        <f t="shared" si="26"/>
        <v>0.90602449174798616</v>
      </c>
      <c r="R54" s="41">
        <f t="shared" si="28"/>
        <v>1990021091.4188774</v>
      </c>
      <c r="S54" s="42"/>
      <c r="T54" s="51">
        <v>2.7330304599070891</v>
      </c>
    </row>
    <row r="55" spans="1:20" x14ac:dyDescent="0.2">
      <c r="A55" s="137"/>
      <c r="B55" s="45" t="s">
        <v>40</v>
      </c>
      <c r="C55" s="30">
        <v>1840.2459448174143</v>
      </c>
      <c r="D55" s="46">
        <v>3012182.1767652733</v>
      </c>
      <c r="E55" s="46">
        <v>375383.74175612151</v>
      </c>
      <c r="F55" s="73">
        <f t="shared" si="0"/>
        <v>0.1246218587480121</v>
      </c>
      <c r="G55" s="32">
        <f t="shared" si="25"/>
        <v>4.0793021340694645E-2</v>
      </c>
      <c r="H55" s="32">
        <f t="shared" si="27"/>
        <v>0.95658959086306461</v>
      </c>
      <c r="I55" s="47"/>
      <c r="J55" s="48">
        <v>1607.3406602810894</v>
      </c>
      <c r="K55" s="49">
        <v>1638.5209054357615</v>
      </c>
      <c r="L55" s="36">
        <f t="shared" si="1"/>
        <v>1.939865389158979</v>
      </c>
      <c r="M55" s="37">
        <f t="shared" si="2"/>
        <v>31.180245154672093</v>
      </c>
      <c r="N55" s="38"/>
      <c r="O55" s="50">
        <f t="shared" si="3"/>
        <v>93920578.722075045</v>
      </c>
      <c r="P55" s="40">
        <f t="shared" si="24"/>
        <v>4.2760523980513603E-2</v>
      </c>
      <c r="Q55" s="40">
        <f t="shared" si="26"/>
        <v>0.94878501572849971</v>
      </c>
      <c r="R55" s="41">
        <f t="shared" si="28"/>
        <v>2083941670.1409523</v>
      </c>
      <c r="S55" s="42"/>
      <c r="T55" s="51">
        <v>2.5542990061597419</v>
      </c>
    </row>
    <row r="56" spans="1:20" x14ac:dyDescent="0.2">
      <c r="A56" s="137"/>
      <c r="B56" s="45" t="s">
        <v>41</v>
      </c>
      <c r="C56" s="30">
        <v>2745.7227071095208</v>
      </c>
      <c r="D56" s="46">
        <v>2981455.2345723733</v>
      </c>
      <c r="E56" s="46">
        <v>257995.94969147939</v>
      </c>
      <c r="F56" s="73">
        <f t="shared" si="0"/>
        <v>8.6533564784005035E-2</v>
      </c>
      <c r="G56" s="32">
        <f t="shared" si="25"/>
        <v>2.8036468048248057E-2</v>
      </c>
      <c r="H56" s="32">
        <f t="shared" si="27"/>
        <v>0.98462605891131272</v>
      </c>
      <c r="I56" s="47"/>
      <c r="J56" s="48">
        <v>2216.5184129343738</v>
      </c>
      <c r="K56" s="49">
        <v>2240.4140659109448</v>
      </c>
      <c r="L56" s="54">
        <f t="shared" si="1"/>
        <v>1.0780714853136031</v>
      </c>
      <c r="M56" s="37">
        <f t="shared" si="2"/>
        <v>23.895652976571</v>
      </c>
      <c r="N56" s="38"/>
      <c r="O56" s="50">
        <f t="shared" si="3"/>
        <v>71243819.650522515</v>
      </c>
      <c r="P56" s="40">
        <f t="shared" si="24"/>
        <v>3.2436161489638744E-2</v>
      </c>
      <c r="Q56" s="40">
        <f t="shared" si="26"/>
        <v>0.98122117721813851</v>
      </c>
      <c r="R56" s="41">
        <f t="shared" si="28"/>
        <v>2155185489.7914748</v>
      </c>
      <c r="S56" s="42"/>
      <c r="T56" s="51">
        <v>2.3219940381964053</v>
      </c>
    </row>
    <row r="57" spans="1:20" ht="17" thickBot="1" x14ac:dyDescent="0.25">
      <c r="A57" s="138"/>
      <c r="B57" s="55" t="s">
        <v>42</v>
      </c>
      <c r="C57" s="91">
        <v>0</v>
      </c>
      <c r="D57" s="57">
        <v>3041353.6460189926</v>
      </c>
      <c r="E57" s="57">
        <v>141473.40260017876</v>
      </c>
      <c r="F57" s="76">
        <f t="shared" si="0"/>
        <v>4.6516590658689641E-2</v>
      </c>
      <c r="G57" s="60">
        <f t="shared" si="25"/>
        <v>1.5373941088687721E-2</v>
      </c>
      <c r="H57" s="61">
        <f t="shared" si="27"/>
        <v>1.0000000000000004</v>
      </c>
      <c r="I57" s="47"/>
      <c r="J57" s="62">
        <v>5062.9173054853163</v>
      </c>
      <c r="K57" s="77">
        <v>5076.4791631681737</v>
      </c>
      <c r="L57" s="64">
        <f t="shared" si="1"/>
        <v>0.26786646639802569</v>
      </c>
      <c r="M57" s="79">
        <f t="shared" si="2"/>
        <v>13.561857682857408</v>
      </c>
      <c r="N57" s="38"/>
      <c r="O57" s="66">
        <f t="shared" si="3"/>
        <v>41246405.310549065</v>
      </c>
      <c r="P57" s="67">
        <f t="shared" si="24"/>
        <v>1.8778822781861475E-2</v>
      </c>
      <c r="Q57" s="67">
        <f t="shared" si="26"/>
        <v>1</v>
      </c>
      <c r="R57" s="68">
        <f t="shared" si="28"/>
        <v>2196431895.1020241</v>
      </c>
      <c r="S57" s="42"/>
      <c r="T57" s="69">
        <v>2.1435432288487783</v>
      </c>
    </row>
    <row r="58" spans="1:20" ht="17" thickTop="1" x14ac:dyDescent="0.2">
      <c r="A58" s="139" t="s">
        <v>75</v>
      </c>
      <c r="B58" s="29" t="s">
        <v>32</v>
      </c>
      <c r="C58" s="92">
        <v>0</v>
      </c>
      <c r="D58" s="31">
        <v>16338542.310808023</v>
      </c>
      <c r="E58" s="31">
        <v>6719537.0331827523</v>
      </c>
      <c r="F58" s="73">
        <f t="shared" si="0"/>
        <v>0.41126906582955974</v>
      </c>
      <c r="G58" s="32">
        <f>E58/$E$58</f>
        <v>1</v>
      </c>
      <c r="H58" s="73"/>
      <c r="I58" s="33"/>
      <c r="J58" s="34">
        <v>1235.8202768297251</v>
      </c>
      <c r="K58" s="35">
        <v>1334.4247737669803</v>
      </c>
      <c r="L58" s="36">
        <f t="shared" si="1"/>
        <v>7.9788702925483124</v>
      </c>
      <c r="M58" s="37">
        <f t="shared" si="2"/>
        <v>98.604496937255135</v>
      </c>
      <c r="N58" s="38"/>
      <c r="O58" s="74">
        <f t="shared" si="3"/>
        <v>1611053745.2452831</v>
      </c>
      <c r="P58" s="70">
        <f t="shared" ref="P58:P68" si="29">O58/SUM($O$59:$O$68)</f>
        <v>1.0000000000000033</v>
      </c>
      <c r="Q58" s="70"/>
      <c r="R58" s="75"/>
      <c r="S58" s="42"/>
      <c r="T58" s="43">
        <v>2.9584837966211559</v>
      </c>
    </row>
    <row r="59" spans="1:20" x14ac:dyDescent="0.2">
      <c r="A59" s="137"/>
      <c r="B59" s="45" t="s">
        <v>33</v>
      </c>
      <c r="C59" s="30">
        <v>149.95494797270081</v>
      </c>
      <c r="D59" s="46">
        <v>1583725.8006549964</v>
      </c>
      <c r="E59" s="46">
        <v>1160168.6900581711</v>
      </c>
      <c r="F59" s="73">
        <f t="shared" si="0"/>
        <v>0.73255653824566669</v>
      </c>
      <c r="G59" s="32">
        <f t="shared" ref="G59:G68" si="30">E59/$E$58</f>
        <v>0.1726560452496903</v>
      </c>
      <c r="H59" s="32">
        <f>G59</f>
        <v>0.1726560452496903</v>
      </c>
      <c r="I59" s="47"/>
      <c r="J59" s="48">
        <v>37.591726305243867</v>
      </c>
      <c r="K59" s="49">
        <v>247.48306542457607</v>
      </c>
      <c r="L59" s="36">
        <f t="shared" si="1"/>
        <v>558.34450755206035</v>
      </c>
      <c r="M59" s="37">
        <f t="shared" si="2"/>
        <v>209.8913391193322</v>
      </c>
      <c r="N59" s="38"/>
      <c r="O59" s="50">
        <f t="shared" si="3"/>
        <v>332410329.09731376</v>
      </c>
      <c r="P59" s="40">
        <f t="shared" si="29"/>
        <v>0.20633099924714512</v>
      </c>
      <c r="Q59" s="40">
        <f>P59</f>
        <v>0.20633099924714512</v>
      </c>
      <c r="R59" s="41">
        <f>O59</f>
        <v>332410329.09731376</v>
      </c>
      <c r="S59" s="42"/>
      <c r="T59" s="51">
        <v>2.9352545487135733</v>
      </c>
    </row>
    <row r="60" spans="1:20" x14ac:dyDescent="0.2">
      <c r="A60" s="137"/>
      <c r="B60" s="45" t="s">
        <v>34</v>
      </c>
      <c r="C60" s="30">
        <v>324.42767856468379</v>
      </c>
      <c r="D60" s="46">
        <v>1660496.2887037678</v>
      </c>
      <c r="E60" s="46">
        <v>1160896.186961174</v>
      </c>
      <c r="F60" s="73">
        <f t="shared" si="0"/>
        <v>0.69912603530562767</v>
      </c>
      <c r="G60" s="32">
        <f t="shared" si="30"/>
        <v>0.17276431117625793</v>
      </c>
      <c r="H60" s="32">
        <f>G60+H59</f>
        <v>0.34542035642594826</v>
      </c>
      <c r="I60" s="47"/>
      <c r="J60" s="48">
        <v>244.06462958526166</v>
      </c>
      <c r="K60" s="49">
        <v>395.50492390443628</v>
      </c>
      <c r="L60" s="36">
        <f t="shared" si="1"/>
        <v>62.049259073925086</v>
      </c>
      <c r="M60" s="37">
        <f t="shared" si="2"/>
        <v>151.44029431917463</v>
      </c>
      <c r="N60" s="38"/>
      <c r="O60" s="50">
        <f t="shared" si="3"/>
        <v>251466046.67719576</v>
      </c>
      <c r="P60" s="40">
        <f t="shared" si="29"/>
        <v>0.1560879315288832</v>
      </c>
      <c r="Q60" s="40">
        <f t="shared" ref="Q60:Q68" si="31">P60+Q59</f>
        <v>0.36241893077602833</v>
      </c>
      <c r="R60" s="41">
        <f>O60+R59</f>
        <v>583876375.77450955</v>
      </c>
      <c r="S60" s="42"/>
      <c r="T60" s="51">
        <v>4.0348629315343043</v>
      </c>
    </row>
    <row r="61" spans="1:20" x14ac:dyDescent="0.2">
      <c r="A61" s="137"/>
      <c r="B61" s="45" t="s">
        <v>35</v>
      </c>
      <c r="C61" s="30">
        <v>449.59567085200928</v>
      </c>
      <c r="D61" s="46">
        <v>1635226.713173602</v>
      </c>
      <c r="E61" s="46">
        <v>956986.57525806827</v>
      </c>
      <c r="F61" s="73">
        <f t="shared" si="0"/>
        <v>0.58523174037487169</v>
      </c>
      <c r="G61" s="32">
        <f t="shared" si="30"/>
        <v>0.14241852832006574</v>
      </c>
      <c r="H61" s="32">
        <f t="shared" ref="H61:H68" si="32">G61+H60</f>
        <v>0.487838884746014</v>
      </c>
      <c r="I61" s="47"/>
      <c r="J61" s="48">
        <v>381.77680978135078</v>
      </c>
      <c r="K61" s="49">
        <v>510.44409890103321</v>
      </c>
      <c r="L61" s="36">
        <f t="shared" si="1"/>
        <v>33.702227537961789</v>
      </c>
      <c r="M61" s="37">
        <f t="shared" si="2"/>
        <v>128.66728911968244</v>
      </c>
      <c r="N61" s="38"/>
      <c r="O61" s="50">
        <f t="shared" si="3"/>
        <v>210400188.28013587</v>
      </c>
      <c r="P61" s="40">
        <f t="shared" si="29"/>
        <v>0.13059787043175466</v>
      </c>
      <c r="Q61" s="40">
        <f t="shared" si="31"/>
        <v>0.49301680120778302</v>
      </c>
      <c r="R61" s="41">
        <f t="shared" ref="R61:R68" si="33">O61+R60</f>
        <v>794276564.05464542</v>
      </c>
      <c r="S61" s="42"/>
      <c r="T61" s="51">
        <v>3.7414152593659895</v>
      </c>
    </row>
    <row r="62" spans="1:20" x14ac:dyDescent="0.2">
      <c r="A62" s="137"/>
      <c r="B62" s="45" t="s">
        <v>36</v>
      </c>
      <c r="C62" s="30">
        <v>564.78684208594575</v>
      </c>
      <c r="D62" s="46">
        <v>1651738.6987487029</v>
      </c>
      <c r="E62" s="46">
        <v>840113.58643481147</v>
      </c>
      <c r="F62" s="73">
        <f t="shared" si="0"/>
        <v>0.50862378357499949</v>
      </c>
      <c r="G62" s="32">
        <f t="shared" si="30"/>
        <v>0.12502551623513952</v>
      </c>
      <c r="H62" s="32">
        <f t="shared" si="32"/>
        <v>0.61286440098115347</v>
      </c>
      <c r="I62" s="47"/>
      <c r="J62" s="48">
        <v>512.80568776225857</v>
      </c>
      <c r="K62" s="49">
        <v>631.34860044619404</v>
      </c>
      <c r="L62" s="36">
        <f t="shared" si="1"/>
        <v>23.116536246160567</v>
      </c>
      <c r="M62" s="37">
        <f t="shared" si="2"/>
        <v>118.54291268393547</v>
      </c>
      <c r="N62" s="38"/>
      <c r="O62" s="50">
        <f t="shared" si="3"/>
        <v>195801916.34244469</v>
      </c>
      <c r="P62" s="40">
        <f t="shared" si="29"/>
        <v>0.12153655141569127</v>
      </c>
      <c r="Q62" s="40">
        <f t="shared" si="31"/>
        <v>0.61455335262347432</v>
      </c>
      <c r="R62" s="41">
        <f t="shared" si="33"/>
        <v>990078480.39709008</v>
      </c>
      <c r="S62" s="42"/>
      <c r="T62" s="51">
        <v>3.1967542666669804</v>
      </c>
    </row>
    <row r="63" spans="1:20" x14ac:dyDescent="0.2">
      <c r="A63" s="137"/>
      <c r="B63" s="45" t="s">
        <v>37</v>
      </c>
      <c r="C63" s="30">
        <v>736.09170865235194</v>
      </c>
      <c r="D63" s="46">
        <v>1636614.6980098572</v>
      </c>
      <c r="E63" s="46">
        <v>793150.38473511441</v>
      </c>
      <c r="F63" s="73">
        <f t="shared" si="0"/>
        <v>0.48462865798504356</v>
      </c>
      <c r="G63" s="32">
        <f t="shared" si="30"/>
        <v>0.11803646305070419</v>
      </c>
      <c r="H63" s="32">
        <f t="shared" si="32"/>
        <v>0.73090086403185761</v>
      </c>
      <c r="I63" s="47"/>
      <c r="J63" s="48">
        <v>649.05064762737197</v>
      </c>
      <c r="K63" s="49">
        <v>761.38831152872888</v>
      </c>
      <c r="L63" s="36">
        <f t="shared" si="1"/>
        <v>17.307996581162243</v>
      </c>
      <c r="M63" s="37">
        <f t="shared" si="2"/>
        <v>112.3376639013569</v>
      </c>
      <c r="N63" s="38"/>
      <c r="O63" s="50">
        <f t="shared" si="3"/>
        <v>183853471.88105208</v>
      </c>
      <c r="P63" s="40">
        <f t="shared" si="29"/>
        <v>0.11412001146681855</v>
      </c>
      <c r="Q63" s="40">
        <f t="shared" si="31"/>
        <v>0.72867336409029293</v>
      </c>
      <c r="R63" s="41">
        <f t="shared" si="33"/>
        <v>1173931952.2781422</v>
      </c>
      <c r="S63" s="42"/>
      <c r="T63" s="51">
        <v>3.3448295120024585</v>
      </c>
    </row>
    <row r="64" spans="1:20" x14ac:dyDescent="0.2">
      <c r="A64" s="137"/>
      <c r="B64" s="45" t="s">
        <v>38</v>
      </c>
      <c r="C64" s="30">
        <v>949.93081357908602</v>
      </c>
      <c r="D64" s="46">
        <v>1603886.2642918082</v>
      </c>
      <c r="E64" s="46">
        <v>658259.28471183917</v>
      </c>
      <c r="F64" s="73">
        <f t="shared" si="0"/>
        <v>0.41041518926062492</v>
      </c>
      <c r="G64" s="32">
        <f t="shared" si="30"/>
        <v>9.7961999682595752E-2</v>
      </c>
      <c r="H64" s="32">
        <f t="shared" si="32"/>
        <v>0.82886286371445339</v>
      </c>
      <c r="I64" s="47"/>
      <c r="J64" s="48">
        <v>828.06352045119877</v>
      </c>
      <c r="K64" s="49">
        <v>924.22939539203242</v>
      </c>
      <c r="L64" s="36">
        <f t="shared" si="1"/>
        <v>11.613345180142032</v>
      </c>
      <c r="M64" s="37">
        <f t="shared" si="2"/>
        <v>96.165874940833646</v>
      </c>
      <c r="N64" s="38"/>
      <c r="O64" s="50">
        <f t="shared" si="3"/>
        <v>154239125.9112069</v>
      </c>
      <c r="P64" s="40">
        <f t="shared" si="29"/>
        <v>9.5738038762775396E-2</v>
      </c>
      <c r="Q64" s="40">
        <f t="shared" si="31"/>
        <v>0.82441140285306835</v>
      </c>
      <c r="R64" s="41">
        <f t="shared" si="33"/>
        <v>1328171078.1893492</v>
      </c>
      <c r="S64" s="42"/>
      <c r="T64" s="51">
        <v>3.1934843489849487</v>
      </c>
    </row>
    <row r="65" spans="1:20" x14ac:dyDescent="0.2">
      <c r="A65" s="137"/>
      <c r="B65" s="45" t="s">
        <v>39</v>
      </c>
      <c r="C65" s="30">
        <v>1165.6604549409583</v>
      </c>
      <c r="D65" s="46">
        <v>1646074.4114996537</v>
      </c>
      <c r="E65" s="46">
        <v>442994.61284208728</v>
      </c>
      <c r="F65" s="73">
        <f t="shared" si="0"/>
        <v>0.26912186335397664</v>
      </c>
      <c r="G65" s="32">
        <f t="shared" si="30"/>
        <v>6.5926359309349619E-2</v>
      </c>
      <c r="H65" s="32">
        <f t="shared" si="32"/>
        <v>0.89478922302380304</v>
      </c>
      <c r="I65" s="47"/>
      <c r="J65" s="48">
        <v>1044.9674521241177</v>
      </c>
      <c r="K65" s="49">
        <v>1111.2228607662046</v>
      </c>
      <c r="L65" s="36">
        <f t="shared" si="1"/>
        <v>6.3404279728912716</v>
      </c>
      <c r="M65" s="37">
        <f t="shared" si="2"/>
        <v>66.255408642086877</v>
      </c>
      <c r="N65" s="38"/>
      <c r="O65" s="50">
        <f t="shared" si="3"/>
        <v>109061332.78919223</v>
      </c>
      <c r="P65" s="40">
        <f t="shared" si="29"/>
        <v>6.769565143997601E-2</v>
      </c>
      <c r="Q65" s="40">
        <f t="shared" si="31"/>
        <v>0.89210705429304438</v>
      </c>
      <c r="R65" s="41">
        <f t="shared" si="33"/>
        <v>1437232410.9785414</v>
      </c>
      <c r="S65" s="42"/>
      <c r="T65" s="51">
        <v>2.3554912282374447</v>
      </c>
    </row>
    <row r="66" spans="1:20" x14ac:dyDescent="0.2">
      <c r="A66" s="137"/>
      <c r="B66" s="45" t="s">
        <v>40</v>
      </c>
      <c r="C66" s="30">
        <v>1595.9411918842266</v>
      </c>
      <c r="D66" s="46">
        <v>1640417.8834537489</v>
      </c>
      <c r="E66" s="46">
        <v>380281.57840652752</v>
      </c>
      <c r="F66" s="73">
        <f t="shared" si="0"/>
        <v>0.23181994188327162</v>
      </c>
      <c r="G66" s="32">
        <f t="shared" si="30"/>
        <v>5.6593419535989176E-2</v>
      </c>
      <c r="H66" s="32">
        <f t="shared" si="32"/>
        <v>0.95138264255979221</v>
      </c>
      <c r="I66" s="47"/>
      <c r="J66" s="48">
        <v>1353.8340609789166</v>
      </c>
      <c r="K66" s="49">
        <v>1409.768591298453</v>
      </c>
      <c r="L66" s="36">
        <f t="shared" si="1"/>
        <v>4.1315647117854182</v>
      </c>
      <c r="M66" s="37">
        <f t="shared" si="2"/>
        <v>55.934530319536407</v>
      </c>
      <c r="N66" s="38"/>
      <c r="O66" s="50">
        <f t="shared" si="3"/>
        <v>91756003.838753462</v>
      </c>
      <c r="P66" s="40">
        <f t="shared" si="29"/>
        <v>5.6954030310629955E-2</v>
      </c>
      <c r="Q66" s="40">
        <f t="shared" si="31"/>
        <v>0.94906108460367433</v>
      </c>
      <c r="R66" s="41">
        <f t="shared" si="33"/>
        <v>1528988414.8172948</v>
      </c>
      <c r="S66" s="42"/>
      <c r="T66" s="51">
        <v>2.7245527631471433</v>
      </c>
    </row>
    <row r="67" spans="1:20" x14ac:dyDescent="0.2">
      <c r="A67" s="137"/>
      <c r="B67" s="45" t="s">
        <v>41</v>
      </c>
      <c r="C67" s="30">
        <v>2662.7393184458751</v>
      </c>
      <c r="D67" s="46">
        <v>1644649.7979148976</v>
      </c>
      <c r="E67" s="46">
        <v>241568.30656464904</v>
      </c>
      <c r="F67" s="73">
        <f t="shared" ref="F67:F68" si="34">(E67/D67)</f>
        <v>0.14688130377111991</v>
      </c>
      <c r="G67" s="32">
        <f t="shared" si="30"/>
        <v>3.5950141411785423E-2</v>
      </c>
      <c r="H67" s="32">
        <f t="shared" si="32"/>
        <v>0.98733278397157764</v>
      </c>
      <c r="I67" s="47"/>
      <c r="J67" s="48">
        <v>2019.7025391746679</v>
      </c>
      <c r="K67" s="49">
        <v>2056.2856721603639</v>
      </c>
      <c r="L67" s="54">
        <f t="shared" ref="L67:L68" si="35">(K67/J67-1)*100</f>
        <v>1.8113129174281983</v>
      </c>
      <c r="M67" s="37">
        <f t="shared" ref="M67:M68" si="36">K67-J67</f>
        <v>36.583132985696011</v>
      </c>
      <c r="N67" s="38"/>
      <c r="O67" s="50">
        <f t="shared" ref="O67:O68" si="37">(K67-J67)*D67</f>
        <v>60166442.272018768</v>
      </c>
      <c r="P67" s="40">
        <f t="shared" si="29"/>
        <v>3.7346018064008543E-2</v>
      </c>
      <c r="Q67" s="40">
        <f t="shared" si="31"/>
        <v>0.98640710266768283</v>
      </c>
      <c r="R67" s="41">
        <f t="shared" si="33"/>
        <v>1589154857.0893135</v>
      </c>
      <c r="S67" s="42"/>
      <c r="T67" s="51">
        <v>2.5640878327406895</v>
      </c>
    </row>
    <row r="68" spans="1:20" ht="17" thickBot="1" x14ac:dyDescent="0.25">
      <c r="A68" s="138"/>
      <c r="B68" s="55" t="s">
        <v>42</v>
      </c>
      <c r="C68" s="91">
        <v>0</v>
      </c>
      <c r="D68" s="57">
        <v>1635711.7543569796</v>
      </c>
      <c r="E68" s="57">
        <v>85117.827210314324</v>
      </c>
      <c r="F68" s="76">
        <f t="shared" si="34"/>
        <v>5.2037180134940887E-2</v>
      </c>
      <c r="G68" s="60">
        <f t="shared" si="30"/>
        <v>1.2667216028422974E-2</v>
      </c>
      <c r="H68" s="61">
        <f t="shared" si="32"/>
        <v>1.0000000000000007</v>
      </c>
      <c r="I68" s="47"/>
      <c r="J68" s="62">
        <v>5259.0984476865524</v>
      </c>
      <c r="K68" s="77">
        <v>5272.4864349634263</v>
      </c>
      <c r="L68" s="64">
        <f t="shared" si="35"/>
        <v>0.25456810535202656</v>
      </c>
      <c r="M68" s="78">
        <f t="shared" si="36"/>
        <v>13.387987276873901</v>
      </c>
      <c r="N68" s="38"/>
      <c r="O68" s="66">
        <f t="shared" si="37"/>
        <v>21898888.15596433</v>
      </c>
      <c r="P68" s="67">
        <f t="shared" si="29"/>
        <v>1.3592897332317298E-2</v>
      </c>
      <c r="Q68" s="67">
        <f t="shared" si="31"/>
        <v>1.0000000000000002</v>
      </c>
      <c r="R68" s="68">
        <f t="shared" si="33"/>
        <v>1611053745.2452779</v>
      </c>
      <c r="S68" s="42"/>
      <c r="T68" s="69">
        <v>2.4078230264294498</v>
      </c>
    </row>
    <row r="69" spans="1:20" ht="17" thickTop="1" x14ac:dyDescent="0.2">
      <c r="A69" s="93"/>
      <c r="B69" s="93" t="s">
        <v>76</v>
      </c>
      <c r="C69" s="93"/>
      <c r="D69" s="93"/>
      <c r="E69" s="93"/>
      <c r="F69" s="73"/>
      <c r="G69" s="32"/>
      <c r="H69" s="73"/>
      <c r="J69" s="94"/>
      <c r="K69" s="93"/>
      <c r="L69" s="95"/>
      <c r="M69" s="96"/>
      <c r="N69" s="97"/>
      <c r="O69" s="98"/>
      <c r="P69" s="70"/>
      <c r="Q69" s="70"/>
      <c r="R69" s="75"/>
      <c r="S69" s="42"/>
      <c r="T69" s="99"/>
    </row>
    <row r="70" spans="1:20" x14ac:dyDescent="0.2">
      <c r="S70" s="42"/>
    </row>
    <row r="71" spans="1:20" x14ac:dyDescent="0.2">
      <c r="S71" s="42"/>
    </row>
    <row r="72" spans="1:20" x14ac:dyDescent="0.2">
      <c r="S72" s="42"/>
    </row>
  </sheetData>
  <mergeCells count="6">
    <mergeCell ref="A58:A68"/>
    <mergeCell ref="A3:A13"/>
    <mergeCell ref="A14:A24"/>
    <mergeCell ref="A25:A35"/>
    <mergeCell ref="A36:A46"/>
    <mergeCell ref="A47:A5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6A5B-6219-4B4D-9F36-B9A8678D7F94}">
  <dimension ref="A1:Y311"/>
  <sheetViews>
    <sheetView zoomScale="70" zoomScaleNormal="70" workbookViewId="0">
      <pane ySplit="2" topLeftCell="A292" activePane="bottomLeft" state="frozen"/>
      <selection activeCell="D11" sqref="D11"/>
      <selection pane="bottomLeft" activeCell="A3" sqref="A3:A310"/>
    </sheetView>
  </sheetViews>
  <sheetFormatPr baseColWidth="10" defaultColWidth="8.83203125" defaultRowHeight="16" x14ac:dyDescent="0.2"/>
  <cols>
    <col min="1" max="1" width="8.83203125" style="84"/>
    <col min="2" max="2" width="11.33203125" style="84" customWidth="1"/>
    <col min="3" max="3" width="26" style="84" customWidth="1"/>
    <col min="4" max="4" width="21.6640625" style="84" customWidth="1"/>
    <col min="5" max="5" width="18.33203125" style="84" customWidth="1"/>
    <col min="6" max="6" width="18.33203125" style="85" customWidth="1"/>
    <col min="7" max="7" width="21" style="85" customWidth="1"/>
    <col min="8" max="8" width="23" style="85" customWidth="1"/>
    <col min="9" max="9" width="9.1640625" style="42" customWidth="1"/>
    <col min="10" max="10" width="17.83203125" style="86" customWidth="1"/>
    <col min="11" max="11" width="14.5" style="84" customWidth="1"/>
    <col min="12" max="12" width="20.5" style="84" customWidth="1"/>
    <col min="13" max="13" width="14.6640625" style="87" customWidth="1"/>
    <col min="14" max="14" width="8.5" style="42" customWidth="1"/>
    <col min="15" max="15" width="25.6640625" style="88" bestFit="1" customWidth="1"/>
    <col min="16" max="16" width="18.5" style="40" customWidth="1"/>
    <col min="17" max="17" width="20.5" style="40" customWidth="1"/>
    <col min="18" max="18" width="18.5" style="41" bestFit="1" customWidth="1"/>
    <col min="19" max="19" width="8.83203125" style="89"/>
    <col min="20" max="20" width="17.33203125" style="90" customWidth="1"/>
    <col min="21" max="24" width="8.83203125" style="42"/>
    <col min="25" max="25" width="17.6640625" style="42" customWidth="1"/>
    <col min="26" max="221" width="8.83203125" style="42"/>
    <col min="222" max="222" width="11.5" style="42" bestFit="1" customWidth="1"/>
    <col min="223" max="223" width="10.5" style="42" bestFit="1" customWidth="1"/>
    <col min="224" max="225" width="12.33203125" style="42" customWidth="1"/>
    <col min="226" max="227" width="11.5" style="42" bestFit="1" customWidth="1"/>
    <col min="228" max="228" width="11.5" style="42" customWidth="1"/>
    <col min="229" max="229" width="14.6640625" style="42" customWidth="1"/>
    <col min="230" max="232" width="8.83203125" style="42"/>
    <col min="233" max="233" width="13.5" style="42" customWidth="1"/>
    <col min="234" max="234" width="11" style="42" bestFit="1" customWidth="1"/>
    <col min="235" max="477" width="8.83203125" style="42"/>
    <col min="478" max="478" width="11.5" style="42" bestFit="1" customWidth="1"/>
    <col min="479" max="479" width="10.5" style="42" bestFit="1" customWidth="1"/>
    <col min="480" max="481" width="12.33203125" style="42" customWidth="1"/>
    <col min="482" max="483" width="11.5" style="42" bestFit="1" customWidth="1"/>
    <col min="484" max="484" width="11.5" style="42" customWidth="1"/>
    <col min="485" max="485" width="14.6640625" style="42" customWidth="1"/>
    <col min="486" max="488" width="8.83203125" style="42"/>
    <col min="489" max="489" width="13.5" style="42" customWidth="1"/>
    <col min="490" max="490" width="11" style="42" bestFit="1" customWidth="1"/>
    <col min="491" max="733" width="8.83203125" style="42"/>
    <col min="734" max="734" width="11.5" style="42" bestFit="1" customWidth="1"/>
    <col min="735" max="735" width="10.5" style="42" bestFit="1" customWidth="1"/>
    <col min="736" max="737" width="12.33203125" style="42" customWidth="1"/>
    <col min="738" max="739" width="11.5" style="42" bestFit="1" customWidth="1"/>
    <col min="740" max="740" width="11.5" style="42" customWidth="1"/>
    <col min="741" max="741" width="14.6640625" style="42" customWidth="1"/>
    <col min="742" max="744" width="8.83203125" style="42"/>
    <col min="745" max="745" width="13.5" style="42" customWidth="1"/>
    <col min="746" max="746" width="11" style="42" bestFit="1" customWidth="1"/>
    <col min="747" max="989" width="8.83203125" style="42"/>
    <col min="990" max="990" width="11.5" style="42" bestFit="1" customWidth="1"/>
    <col min="991" max="991" width="10.5" style="42" bestFit="1" customWidth="1"/>
    <col min="992" max="993" width="12.33203125" style="42" customWidth="1"/>
    <col min="994" max="995" width="11.5" style="42" bestFit="1" customWidth="1"/>
    <col min="996" max="996" width="11.5" style="42" customWidth="1"/>
    <col min="997" max="997" width="14.6640625" style="42" customWidth="1"/>
    <col min="998" max="1000" width="8.83203125" style="42"/>
    <col min="1001" max="1001" width="13.5" style="42" customWidth="1"/>
    <col min="1002" max="1002" width="11" style="42" bestFit="1" customWidth="1"/>
    <col min="1003" max="1245" width="8.83203125" style="42"/>
    <col min="1246" max="1246" width="11.5" style="42" bestFit="1" customWidth="1"/>
    <col min="1247" max="1247" width="10.5" style="42" bestFit="1" customWidth="1"/>
    <col min="1248" max="1249" width="12.33203125" style="42" customWidth="1"/>
    <col min="1250" max="1251" width="11.5" style="42" bestFit="1" customWidth="1"/>
    <col min="1252" max="1252" width="11.5" style="42" customWidth="1"/>
    <col min="1253" max="1253" width="14.6640625" style="42" customWidth="1"/>
    <col min="1254" max="1256" width="8.83203125" style="42"/>
    <col min="1257" max="1257" width="13.5" style="42" customWidth="1"/>
    <col min="1258" max="1258" width="11" style="42" bestFit="1" customWidth="1"/>
    <col min="1259" max="1501" width="8.83203125" style="42"/>
    <col min="1502" max="1502" width="11.5" style="42" bestFit="1" customWidth="1"/>
    <col min="1503" max="1503" width="10.5" style="42" bestFit="1" customWidth="1"/>
    <col min="1504" max="1505" width="12.33203125" style="42" customWidth="1"/>
    <col min="1506" max="1507" width="11.5" style="42" bestFit="1" customWidth="1"/>
    <col min="1508" max="1508" width="11.5" style="42" customWidth="1"/>
    <col min="1509" max="1509" width="14.6640625" style="42" customWidth="1"/>
    <col min="1510" max="1512" width="8.83203125" style="42"/>
    <col min="1513" max="1513" width="13.5" style="42" customWidth="1"/>
    <col min="1514" max="1514" width="11" style="42" bestFit="1" customWidth="1"/>
    <col min="1515" max="1757" width="8.83203125" style="42"/>
    <col min="1758" max="1758" width="11.5" style="42" bestFit="1" customWidth="1"/>
    <col min="1759" max="1759" width="10.5" style="42" bestFit="1" customWidth="1"/>
    <col min="1760" max="1761" width="12.33203125" style="42" customWidth="1"/>
    <col min="1762" max="1763" width="11.5" style="42" bestFit="1" customWidth="1"/>
    <col min="1764" max="1764" width="11.5" style="42" customWidth="1"/>
    <col min="1765" max="1765" width="14.6640625" style="42" customWidth="1"/>
    <col min="1766" max="1768" width="8.83203125" style="42"/>
    <col min="1769" max="1769" width="13.5" style="42" customWidth="1"/>
    <col min="1770" max="1770" width="11" style="42" bestFit="1" customWidth="1"/>
    <col min="1771" max="2013" width="8.83203125" style="42"/>
    <col min="2014" max="2014" width="11.5" style="42" bestFit="1" customWidth="1"/>
    <col min="2015" max="2015" width="10.5" style="42" bestFit="1" customWidth="1"/>
    <col min="2016" max="2017" width="12.33203125" style="42" customWidth="1"/>
    <col min="2018" max="2019" width="11.5" style="42" bestFit="1" customWidth="1"/>
    <col min="2020" max="2020" width="11.5" style="42" customWidth="1"/>
    <col min="2021" max="2021" width="14.6640625" style="42" customWidth="1"/>
    <col min="2022" max="2024" width="8.83203125" style="42"/>
    <col min="2025" max="2025" width="13.5" style="42" customWidth="1"/>
    <col min="2026" max="2026" width="11" style="42" bestFit="1" customWidth="1"/>
    <col min="2027" max="2269" width="8.83203125" style="42"/>
    <col min="2270" max="2270" width="11.5" style="42" bestFit="1" customWidth="1"/>
    <col min="2271" max="2271" width="10.5" style="42" bestFit="1" customWidth="1"/>
    <col min="2272" max="2273" width="12.33203125" style="42" customWidth="1"/>
    <col min="2274" max="2275" width="11.5" style="42" bestFit="1" customWidth="1"/>
    <col min="2276" max="2276" width="11.5" style="42" customWidth="1"/>
    <col min="2277" max="2277" width="14.6640625" style="42" customWidth="1"/>
    <col min="2278" max="2280" width="8.83203125" style="42"/>
    <col min="2281" max="2281" width="13.5" style="42" customWidth="1"/>
    <col min="2282" max="2282" width="11" style="42" bestFit="1" customWidth="1"/>
    <col min="2283" max="2525" width="8.83203125" style="42"/>
    <col min="2526" max="2526" width="11.5" style="42" bestFit="1" customWidth="1"/>
    <col min="2527" max="2527" width="10.5" style="42" bestFit="1" customWidth="1"/>
    <col min="2528" max="2529" width="12.33203125" style="42" customWidth="1"/>
    <col min="2530" max="2531" width="11.5" style="42" bestFit="1" customWidth="1"/>
    <col min="2532" max="2532" width="11.5" style="42" customWidth="1"/>
    <col min="2533" max="2533" width="14.6640625" style="42" customWidth="1"/>
    <col min="2534" max="2536" width="8.83203125" style="42"/>
    <col min="2537" max="2537" width="13.5" style="42" customWidth="1"/>
    <col min="2538" max="2538" width="11" style="42" bestFit="1" customWidth="1"/>
    <col min="2539" max="2781" width="8.83203125" style="42"/>
    <col min="2782" max="2782" width="11.5" style="42" bestFit="1" customWidth="1"/>
    <col min="2783" max="2783" width="10.5" style="42" bestFit="1" customWidth="1"/>
    <col min="2784" max="2785" width="12.33203125" style="42" customWidth="1"/>
    <col min="2786" max="2787" width="11.5" style="42" bestFit="1" customWidth="1"/>
    <col min="2788" max="2788" width="11.5" style="42" customWidth="1"/>
    <col min="2789" max="2789" width="14.6640625" style="42" customWidth="1"/>
    <col min="2790" max="2792" width="8.83203125" style="42"/>
    <col min="2793" max="2793" width="13.5" style="42" customWidth="1"/>
    <col min="2794" max="2794" width="11" style="42" bestFit="1" customWidth="1"/>
    <col min="2795" max="3037" width="8.83203125" style="42"/>
    <col min="3038" max="3038" width="11.5" style="42" bestFit="1" customWidth="1"/>
    <col min="3039" max="3039" width="10.5" style="42" bestFit="1" customWidth="1"/>
    <col min="3040" max="3041" width="12.33203125" style="42" customWidth="1"/>
    <col min="3042" max="3043" width="11.5" style="42" bestFit="1" customWidth="1"/>
    <col min="3044" max="3044" width="11.5" style="42" customWidth="1"/>
    <col min="3045" max="3045" width="14.6640625" style="42" customWidth="1"/>
    <col min="3046" max="3048" width="8.83203125" style="42"/>
    <col min="3049" max="3049" width="13.5" style="42" customWidth="1"/>
    <col min="3050" max="3050" width="11" style="42" bestFit="1" customWidth="1"/>
    <col min="3051" max="3293" width="8.83203125" style="42"/>
    <col min="3294" max="3294" width="11.5" style="42" bestFit="1" customWidth="1"/>
    <col min="3295" max="3295" width="10.5" style="42" bestFit="1" customWidth="1"/>
    <col min="3296" max="3297" width="12.33203125" style="42" customWidth="1"/>
    <col min="3298" max="3299" width="11.5" style="42" bestFit="1" customWidth="1"/>
    <col min="3300" max="3300" width="11.5" style="42" customWidth="1"/>
    <col min="3301" max="3301" width="14.6640625" style="42" customWidth="1"/>
    <col min="3302" max="3304" width="8.83203125" style="42"/>
    <col min="3305" max="3305" width="13.5" style="42" customWidth="1"/>
    <col min="3306" max="3306" width="11" style="42" bestFit="1" customWidth="1"/>
    <col min="3307" max="3549" width="8.83203125" style="42"/>
    <col min="3550" max="3550" width="11.5" style="42" bestFit="1" customWidth="1"/>
    <col min="3551" max="3551" width="10.5" style="42" bestFit="1" customWidth="1"/>
    <col min="3552" max="3553" width="12.33203125" style="42" customWidth="1"/>
    <col min="3554" max="3555" width="11.5" style="42" bestFit="1" customWidth="1"/>
    <col min="3556" max="3556" width="11.5" style="42" customWidth="1"/>
    <col min="3557" max="3557" width="14.6640625" style="42" customWidth="1"/>
    <col min="3558" max="3560" width="8.83203125" style="42"/>
    <col min="3561" max="3561" width="13.5" style="42" customWidth="1"/>
    <col min="3562" max="3562" width="11" style="42" bestFit="1" customWidth="1"/>
    <col min="3563" max="3805" width="8.83203125" style="42"/>
    <col min="3806" max="3806" width="11.5" style="42" bestFit="1" customWidth="1"/>
    <col min="3807" max="3807" width="10.5" style="42" bestFit="1" customWidth="1"/>
    <col min="3808" max="3809" width="12.33203125" style="42" customWidth="1"/>
    <col min="3810" max="3811" width="11.5" style="42" bestFit="1" customWidth="1"/>
    <col min="3812" max="3812" width="11.5" style="42" customWidth="1"/>
    <col min="3813" max="3813" width="14.6640625" style="42" customWidth="1"/>
    <col min="3814" max="3816" width="8.83203125" style="42"/>
    <col min="3817" max="3817" width="13.5" style="42" customWidth="1"/>
    <col min="3818" max="3818" width="11" style="42" bestFit="1" customWidth="1"/>
    <col min="3819" max="4061" width="8.83203125" style="42"/>
    <col min="4062" max="4062" width="11.5" style="42" bestFit="1" customWidth="1"/>
    <col min="4063" max="4063" width="10.5" style="42" bestFit="1" customWidth="1"/>
    <col min="4064" max="4065" width="12.33203125" style="42" customWidth="1"/>
    <col min="4066" max="4067" width="11.5" style="42" bestFit="1" customWidth="1"/>
    <col min="4068" max="4068" width="11.5" style="42" customWidth="1"/>
    <col min="4069" max="4069" width="14.6640625" style="42" customWidth="1"/>
    <col min="4070" max="4072" width="8.83203125" style="42"/>
    <col min="4073" max="4073" width="13.5" style="42" customWidth="1"/>
    <col min="4074" max="4074" width="11" style="42" bestFit="1" customWidth="1"/>
    <col min="4075" max="4317" width="8.83203125" style="42"/>
    <col min="4318" max="4318" width="11.5" style="42" bestFit="1" customWidth="1"/>
    <col min="4319" max="4319" width="10.5" style="42" bestFit="1" customWidth="1"/>
    <col min="4320" max="4321" width="12.33203125" style="42" customWidth="1"/>
    <col min="4322" max="4323" width="11.5" style="42" bestFit="1" customWidth="1"/>
    <col min="4324" max="4324" width="11.5" style="42" customWidth="1"/>
    <col min="4325" max="4325" width="14.6640625" style="42" customWidth="1"/>
    <col min="4326" max="4328" width="8.83203125" style="42"/>
    <col min="4329" max="4329" width="13.5" style="42" customWidth="1"/>
    <col min="4330" max="4330" width="11" style="42" bestFit="1" customWidth="1"/>
    <col min="4331" max="4573" width="8.83203125" style="42"/>
    <col min="4574" max="4574" width="11.5" style="42" bestFit="1" customWidth="1"/>
    <col min="4575" max="4575" width="10.5" style="42" bestFit="1" customWidth="1"/>
    <col min="4576" max="4577" width="12.33203125" style="42" customWidth="1"/>
    <col min="4578" max="4579" width="11.5" style="42" bestFit="1" customWidth="1"/>
    <col min="4580" max="4580" width="11.5" style="42" customWidth="1"/>
    <col min="4581" max="4581" width="14.6640625" style="42" customWidth="1"/>
    <col min="4582" max="4584" width="8.83203125" style="42"/>
    <col min="4585" max="4585" width="13.5" style="42" customWidth="1"/>
    <col min="4586" max="4586" width="11" style="42" bestFit="1" customWidth="1"/>
    <col min="4587" max="4829" width="8.83203125" style="42"/>
    <col min="4830" max="4830" width="11.5" style="42" bestFit="1" customWidth="1"/>
    <col min="4831" max="4831" width="10.5" style="42" bestFit="1" customWidth="1"/>
    <col min="4832" max="4833" width="12.33203125" style="42" customWidth="1"/>
    <col min="4834" max="4835" width="11.5" style="42" bestFit="1" customWidth="1"/>
    <col min="4836" max="4836" width="11.5" style="42" customWidth="1"/>
    <col min="4837" max="4837" width="14.6640625" style="42" customWidth="1"/>
    <col min="4838" max="4840" width="8.83203125" style="42"/>
    <col min="4841" max="4841" width="13.5" style="42" customWidth="1"/>
    <col min="4842" max="4842" width="11" style="42" bestFit="1" customWidth="1"/>
    <col min="4843" max="5085" width="8.83203125" style="42"/>
    <col min="5086" max="5086" width="11.5" style="42" bestFit="1" customWidth="1"/>
    <col min="5087" max="5087" width="10.5" style="42" bestFit="1" customWidth="1"/>
    <col min="5088" max="5089" width="12.33203125" style="42" customWidth="1"/>
    <col min="5090" max="5091" width="11.5" style="42" bestFit="1" customWidth="1"/>
    <col min="5092" max="5092" width="11.5" style="42" customWidth="1"/>
    <col min="5093" max="5093" width="14.6640625" style="42" customWidth="1"/>
    <col min="5094" max="5096" width="8.83203125" style="42"/>
    <col min="5097" max="5097" width="13.5" style="42" customWidth="1"/>
    <col min="5098" max="5098" width="11" style="42" bestFit="1" customWidth="1"/>
    <col min="5099" max="5341" width="8.83203125" style="42"/>
    <col min="5342" max="5342" width="11.5" style="42" bestFit="1" customWidth="1"/>
    <col min="5343" max="5343" width="10.5" style="42" bestFit="1" customWidth="1"/>
    <col min="5344" max="5345" width="12.33203125" style="42" customWidth="1"/>
    <col min="5346" max="5347" width="11.5" style="42" bestFit="1" customWidth="1"/>
    <col min="5348" max="5348" width="11.5" style="42" customWidth="1"/>
    <col min="5349" max="5349" width="14.6640625" style="42" customWidth="1"/>
    <col min="5350" max="5352" width="8.83203125" style="42"/>
    <col min="5353" max="5353" width="13.5" style="42" customWidth="1"/>
    <col min="5354" max="5354" width="11" style="42" bestFit="1" customWidth="1"/>
    <col min="5355" max="5597" width="8.83203125" style="42"/>
    <col min="5598" max="5598" width="11.5" style="42" bestFit="1" customWidth="1"/>
    <col min="5599" max="5599" width="10.5" style="42" bestFit="1" customWidth="1"/>
    <col min="5600" max="5601" width="12.33203125" style="42" customWidth="1"/>
    <col min="5602" max="5603" width="11.5" style="42" bestFit="1" customWidth="1"/>
    <col min="5604" max="5604" width="11.5" style="42" customWidth="1"/>
    <col min="5605" max="5605" width="14.6640625" style="42" customWidth="1"/>
    <col min="5606" max="5608" width="8.83203125" style="42"/>
    <col min="5609" max="5609" width="13.5" style="42" customWidth="1"/>
    <col min="5610" max="5610" width="11" style="42" bestFit="1" customWidth="1"/>
    <col min="5611" max="5853" width="8.83203125" style="42"/>
    <col min="5854" max="5854" width="11.5" style="42" bestFit="1" customWidth="1"/>
    <col min="5855" max="5855" width="10.5" style="42" bestFit="1" customWidth="1"/>
    <col min="5856" max="5857" width="12.33203125" style="42" customWidth="1"/>
    <col min="5858" max="5859" width="11.5" style="42" bestFit="1" customWidth="1"/>
    <col min="5860" max="5860" width="11.5" style="42" customWidth="1"/>
    <col min="5861" max="5861" width="14.6640625" style="42" customWidth="1"/>
    <col min="5862" max="5864" width="8.83203125" style="42"/>
    <col min="5865" max="5865" width="13.5" style="42" customWidth="1"/>
    <col min="5866" max="5866" width="11" style="42" bestFit="1" customWidth="1"/>
    <col min="5867" max="6109" width="8.83203125" style="42"/>
    <col min="6110" max="6110" width="11.5" style="42" bestFit="1" customWidth="1"/>
    <col min="6111" max="6111" width="10.5" style="42" bestFit="1" customWidth="1"/>
    <col min="6112" max="6113" width="12.33203125" style="42" customWidth="1"/>
    <col min="6114" max="6115" width="11.5" style="42" bestFit="1" customWidth="1"/>
    <col min="6116" max="6116" width="11.5" style="42" customWidth="1"/>
    <col min="6117" max="6117" width="14.6640625" style="42" customWidth="1"/>
    <col min="6118" max="6120" width="8.83203125" style="42"/>
    <col min="6121" max="6121" width="13.5" style="42" customWidth="1"/>
    <col min="6122" max="6122" width="11" style="42" bestFit="1" customWidth="1"/>
    <col min="6123" max="6365" width="8.83203125" style="42"/>
    <col min="6366" max="6366" width="11.5" style="42" bestFit="1" customWidth="1"/>
    <col min="6367" max="6367" width="10.5" style="42" bestFit="1" customWidth="1"/>
    <col min="6368" max="6369" width="12.33203125" style="42" customWidth="1"/>
    <col min="6370" max="6371" width="11.5" style="42" bestFit="1" customWidth="1"/>
    <col min="6372" max="6372" width="11.5" style="42" customWidth="1"/>
    <col min="6373" max="6373" width="14.6640625" style="42" customWidth="1"/>
    <col min="6374" max="6376" width="8.83203125" style="42"/>
    <col min="6377" max="6377" width="13.5" style="42" customWidth="1"/>
    <col min="6378" max="6378" width="11" style="42" bestFit="1" customWidth="1"/>
    <col min="6379" max="6621" width="8.83203125" style="42"/>
    <col min="6622" max="6622" width="11.5" style="42" bestFit="1" customWidth="1"/>
    <col min="6623" max="6623" width="10.5" style="42" bestFit="1" customWidth="1"/>
    <col min="6624" max="6625" width="12.33203125" style="42" customWidth="1"/>
    <col min="6626" max="6627" width="11.5" style="42" bestFit="1" customWidth="1"/>
    <col min="6628" max="6628" width="11.5" style="42" customWidth="1"/>
    <col min="6629" max="6629" width="14.6640625" style="42" customWidth="1"/>
    <col min="6630" max="6632" width="8.83203125" style="42"/>
    <col min="6633" max="6633" width="13.5" style="42" customWidth="1"/>
    <col min="6634" max="6634" width="11" style="42" bestFit="1" customWidth="1"/>
    <col min="6635" max="6877" width="8.83203125" style="42"/>
    <col min="6878" max="6878" width="11.5" style="42" bestFit="1" customWidth="1"/>
    <col min="6879" max="6879" width="10.5" style="42" bestFit="1" customWidth="1"/>
    <col min="6880" max="6881" width="12.33203125" style="42" customWidth="1"/>
    <col min="6882" max="6883" width="11.5" style="42" bestFit="1" customWidth="1"/>
    <col min="6884" max="6884" width="11.5" style="42" customWidth="1"/>
    <col min="6885" max="6885" width="14.6640625" style="42" customWidth="1"/>
    <col min="6886" max="6888" width="8.83203125" style="42"/>
    <col min="6889" max="6889" width="13.5" style="42" customWidth="1"/>
    <col min="6890" max="6890" width="11" style="42" bestFit="1" customWidth="1"/>
    <col min="6891" max="7133" width="8.83203125" style="42"/>
    <col min="7134" max="7134" width="11.5" style="42" bestFit="1" customWidth="1"/>
    <col min="7135" max="7135" width="10.5" style="42" bestFit="1" customWidth="1"/>
    <col min="7136" max="7137" width="12.33203125" style="42" customWidth="1"/>
    <col min="7138" max="7139" width="11.5" style="42" bestFit="1" customWidth="1"/>
    <col min="7140" max="7140" width="11.5" style="42" customWidth="1"/>
    <col min="7141" max="7141" width="14.6640625" style="42" customWidth="1"/>
    <col min="7142" max="7144" width="8.83203125" style="42"/>
    <col min="7145" max="7145" width="13.5" style="42" customWidth="1"/>
    <col min="7146" max="7146" width="11" style="42" bestFit="1" customWidth="1"/>
    <col min="7147" max="7389" width="8.83203125" style="42"/>
    <col min="7390" max="7390" width="11.5" style="42" bestFit="1" customWidth="1"/>
    <col min="7391" max="7391" width="10.5" style="42" bestFit="1" customWidth="1"/>
    <col min="7392" max="7393" width="12.33203125" style="42" customWidth="1"/>
    <col min="7394" max="7395" width="11.5" style="42" bestFit="1" customWidth="1"/>
    <col min="7396" max="7396" width="11.5" style="42" customWidth="1"/>
    <col min="7397" max="7397" width="14.6640625" style="42" customWidth="1"/>
    <col min="7398" max="7400" width="8.83203125" style="42"/>
    <col min="7401" max="7401" width="13.5" style="42" customWidth="1"/>
    <col min="7402" max="7402" width="11" style="42" bestFit="1" customWidth="1"/>
    <col min="7403" max="7645" width="8.83203125" style="42"/>
    <col min="7646" max="7646" width="11.5" style="42" bestFit="1" customWidth="1"/>
    <col min="7647" max="7647" width="10.5" style="42" bestFit="1" customWidth="1"/>
    <col min="7648" max="7649" width="12.33203125" style="42" customWidth="1"/>
    <col min="7650" max="7651" width="11.5" style="42" bestFit="1" customWidth="1"/>
    <col min="7652" max="7652" width="11.5" style="42" customWidth="1"/>
    <col min="7653" max="7653" width="14.6640625" style="42" customWidth="1"/>
    <col min="7654" max="7656" width="8.83203125" style="42"/>
    <col min="7657" max="7657" width="13.5" style="42" customWidth="1"/>
    <col min="7658" max="7658" width="11" style="42" bestFit="1" customWidth="1"/>
    <col min="7659" max="7901" width="8.83203125" style="42"/>
    <col min="7902" max="7902" width="11.5" style="42" bestFit="1" customWidth="1"/>
    <col min="7903" max="7903" width="10.5" style="42" bestFit="1" customWidth="1"/>
    <col min="7904" max="7905" width="12.33203125" style="42" customWidth="1"/>
    <col min="7906" max="7907" width="11.5" style="42" bestFit="1" customWidth="1"/>
    <col min="7908" max="7908" width="11.5" style="42" customWidth="1"/>
    <col min="7909" max="7909" width="14.6640625" style="42" customWidth="1"/>
    <col min="7910" max="7912" width="8.83203125" style="42"/>
    <col min="7913" max="7913" width="13.5" style="42" customWidth="1"/>
    <col min="7914" max="7914" width="11" style="42" bestFit="1" customWidth="1"/>
    <col min="7915" max="8157" width="8.83203125" style="42"/>
    <col min="8158" max="8158" width="11.5" style="42" bestFit="1" customWidth="1"/>
    <col min="8159" max="8159" width="10.5" style="42" bestFit="1" customWidth="1"/>
    <col min="8160" max="8161" width="12.33203125" style="42" customWidth="1"/>
    <col min="8162" max="8163" width="11.5" style="42" bestFit="1" customWidth="1"/>
    <col min="8164" max="8164" width="11.5" style="42" customWidth="1"/>
    <col min="8165" max="8165" width="14.6640625" style="42" customWidth="1"/>
    <col min="8166" max="8168" width="8.83203125" style="42"/>
    <col min="8169" max="8169" width="13.5" style="42" customWidth="1"/>
    <col min="8170" max="8170" width="11" style="42" bestFit="1" customWidth="1"/>
    <col min="8171" max="8413" width="8.83203125" style="42"/>
    <col min="8414" max="8414" width="11.5" style="42" bestFit="1" customWidth="1"/>
    <col min="8415" max="8415" width="10.5" style="42" bestFit="1" customWidth="1"/>
    <col min="8416" max="8417" width="12.33203125" style="42" customWidth="1"/>
    <col min="8418" max="8419" width="11.5" style="42" bestFit="1" customWidth="1"/>
    <col min="8420" max="8420" width="11.5" style="42" customWidth="1"/>
    <col min="8421" max="8421" width="14.6640625" style="42" customWidth="1"/>
    <col min="8422" max="8424" width="8.83203125" style="42"/>
    <col min="8425" max="8425" width="13.5" style="42" customWidth="1"/>
    <col min="8426" max="8426" width="11" style="42" bestFit="1" customWidth="1"/>
    <col min="8427" max="8669" width="8.83203125" style="42"/>
    <col min="8670" max="8670" width="11.5" style="42" bestFit="1" customWidth="1"/>
    <col min="8671" max="8671" width="10.5" style="42" bestFit="1" customWidth="1"/>
    <col min="8672" max="8673" width="12.33203125" style="42" customWidth="1"/>
    <col min="8674" max="8675" width="11.5" style="42" bestFit="1" customWidth="1"/>
    <col min="8676" max="8676" width="11.5" style="42" customWidth="1"/>
    <col min="8677" max="8677" width="14.6640625" style="42" customWidth="1"/>
    <col min="8678" max="8680" width="8.83203125" style="42"/>
    <col min="8681" max="8681" width="13.5" style="42" customWidth="1"/>
    <col min="8682" max="8682" width="11" style="42" bestFit="1" customWidth="1"/>
    <col min="8683" max="8925" width="8.83203125" style="42"/>
    <col min="8926" max="8926" width="11.5" style="42" bestFit="1" customWidth="1"/>
    <col min="8927" max="8927" width="10.5" style="42" bestFit="1" customWidth="1"/>
    <col min="8928" max="8929" width="12.33203125" style="42" customWidth="1"/>
    <col min="8930" max="8931" width="11.5" style="42" bestFit="1" customWidth="1"/>
    <col min="8932" max="8932" width="11.5" style="42" customWidth="1"/>
    <col min="8933" max="8933" width="14.6640625" style="42" customWidth="1"/>
    <col min="8934" max="8936" width="8.83203125" style="42"/>
    <col min="8937" max="8937" width="13.5" style="42" customWidth="1"/>
    <col min="8938" max="8938" width="11" style="42" bestFit="1" customWidth="1"/>
    <col min="8939" max="9181" width="8.83203125" style="42"/>
    <col min="9182" max="9182" width="11.5" style="42" bestFit="1" customWidth="1"/>
    <col min="9183" max="9183" width="10.5" style="42" bestFit="1" customWidth="1"/>
    <col min="9184" max="9185" width="12.33203125" style="42" customWidth="1"/>
    <col min="9186" max="9187" width="11.5" style="42" bestFit="1" customWidth="1"/>
    <col min="9188" max="9188" width="11.5" style="42" customWidth="1"/>
    <col min="9189" max="9189" width="14.6640625" style="42" customWidth="1"/>
    <col min="9190" max="9192" width="8.83203125" style="42"/>
    <col min="9193" max="9193" width="13.5" style="42" customWidth="1"/>
    <col min="9194" max="9194" width="11" style="42" bestFit="1" customWidth="1"/>
    <col min="9195" max="9437" width="8.83203125" style="42"/>
    <col min="9438" max="9438" width="11.5" style="42" bestFit="1" customWidth="1"/>
    <col min="9439" max="9439" width="10.5" style="42" bestFit="1" customWidth="1"/>
    <col min="9440" max="9441" width="12.33203125" style="42" customWidth="1"/>
    <col min="9442" max="9443" width="11.5" style="42" bestFit="1" customWidth="1"/>
    <col min="9444" max="9444" width="11.5" style="42" customWidth="1"/>
    <col min="9445" max="9445" width="14.6640625" style="42" customWidth="1"/>
    <col min="9446" max="9448" width="8.83203125" style="42"/>
    <col min="9449" max="9449" width="13.5" style="42" customWidth="1"/>
    <col min="9450" max="9450" width="11" style="42" bestFit="1" customWidth="1"/>
    <col min="9451" max="9693" width="8.83203125" style="42"/>
    <col min="9694" max="9694" width="11.5" style="42" bestFit="1" customWidth="1"/>
    <col min="9695" max="9695" width="10.5" style="42" bestFit="1" customWidth="1"/>
    <col min="9696" max="9697" width="12.33203125" style="42" customWidth="1"/>
    <col min="9698" max="9699" width="11.5" style="42" bestFit="1" customWidth="1"/>
    <col min="9700" max="9700" width="11.5" style="42" customWidth="1"/>
    <col min="9701" max="9701" width="14.6640625" style="42" customWidth="1"/>
    <col min="9702" max="9704" width="8.83203125" style="42"/>
    <col min="9705" max="9705" width="13.5" style="42" customWidth="1"/>
    <col min="9706" max="9706" width="11" style="42" bestFit="1" customWidth="1"/>
    <col min="9707" max="9949" width="8.83203125" style="42"/>
    <col min="9950" max="9950" width="11.5" style="42" bestFit="1" customWidth="1"/>
    <col min="9951" max="9951" width="10.5" style="42" bestFit="1" customWidth="1"/>
    <col min="9952" max="9953" width="12.33203125" style="42" customWidth="1"/>
    <col min="9954" max="9955" width="11.5" style="42" bestFit="1" customWidth="1"/>
    <col min="9956" max="9956" width="11.5" style="42" customWidth="1"/>
    <col min="9957" max="9957" width="14.6640625" style="42" customWidth="1"/>
    <col min="9958" max="9960" width="8.83203125" style="42"/>
    <col min="9961" max="9961" width="13.5" style="42" customWidth="1"/>
    <col min="9962" max="9962" width="11" style="42" bestFit="1" customWidth="1"/>
    <col min="9963" max="10205" width="8.83203125" style="42"/>
    <col min="10206" max="10206" width="11.5" style="42" bestFit="1" customWidth="1"/>
    <col min="10207" max="10207" width="10.5" style="42" bestFit="1" customWidth="1"/>
    <col min="10208" max="10209" width="12.33203125" style="42" customWidth="1"/>
    <col min="10210" max="10211" width="11.5" style="42" bestFit="1" customWidth="1"/>
    <col min="10212" max="10212" width="11.5" style="42" customWidth="1"/>
    <col min="10213" max="10213" width="14.6640625" style="42" customWidth="1"/>
    <col min="10214" max="10216" width="8.83203125" style="42"/>
    <col min="10217" max="10217" width="13.5" style="42" customWidth="1"/>
    <col min="10218" max="10218" width="11" style="42" bestFit="1" customWidth="1"/>
    <col min="10219" max="10461" width="8.83203125" style="42"/>
    <col min="10462" max="10462" width="11.5" style="42" bestFit="1" customWidth="1"/>
    <col min="10463" max="10463" width="10.5" style="42" bestFit="1" customWidth="1"/>
    <col min="10464" max="10465" width="12.33203125" style="42" customWidth="1"/>
    <col min="10466" max="10467" width="11.5" style="42" bestFit="1" customWidth="1"/>
    <col min="10468" max="10468" width="11.5" style="42" customWidth="1"/>
    <col min="10469" max="10469" width="14.6640625" style="42" customWidth="1"/>
    <col min="10470" max="10472" width="8.83203125" style="42"/>
    <col min="10473" max="10473" width="13.5" style="42" customWidth="1"/>
    <col min="10474" max="10474" width="11" style="42" bestFit="1" customWidth="1"/>
    <col min="10475" max="10717" width="8.83203125" style="42"/>
    <col min="10718" max="10718" width="11.5" style="42" bestFit="1" customWidth="1"/>
    <col min="10719" max="10719" width="10.5" style="42" bestFit="1" customWidth="1"/>
    <col min="10720" max="10721" width="12.33203125" style="42" customWidth="1"/>
    <col min="10722" max="10723" width="11.5" style="42" bestFit="1" customWidth="1"/>
    <col min="10724" max="10724" width="11.5" style="42" customWidth="1"/>
    <col min="10725" max="10725" width="14.6640625" style="42" customWidth="1"/>
    <col min="10726" max="10728" width="8.83203125" style="42"/>
    <col min="10729" max="10729" width="13.5" style="42" customWidth="1"/>
    <col min="10730" max="10730" width="11" style="42" bestFit="1" customWidth="1"/>
    <col min="10731" max="10973" width="8.83203125" style="42"/>
    <col min="10974" max="10974" width="11.5" style="42" bestFit="1" customWidth="1"/>
    <col min="10975" max="10975" width="10.5" style="42" bestFit="1" customWidth="1"/>
    <col min="10976" max="10977" width="12.33203125" style="42" customWidth="1"/>
    <col min="10978" max="10979" width="11.5" style="42" bestFit="1" customWidth="1"/>
    <col min="10980" max="10980" width="11.5" style="42" customWidth="1"/>
    <col min="10981" max="10981" width="14.6640625" style="42" customWidth="1"/>
    <col min="10982" max="10984" width="8.83203125" style="42"/>
    <col min="10985" max="10985" width="13.5" style="42" customWidth="1"/>
    <col min="10986" max="10986" width="11" style="42" bestFit="1" customWidth="1"/>
    <col min="10987" max="11229" width="8.83203125" style="42"/>
    <col min="11230" max="11230" width="11.5" style="42" bestFit="1" customWidth="1"/>
    <col min="11231" max="11231" width="10.5" style="42" bestFit="1" customWidth="1"/>
    <col min="11232" max="11233" width="12.33203125" style="42" customWidth="1"/>
    <col min="11234" max="11235" width="11.5" style="42" bestFit="1" customWidth="1"/>
    <col min="11236" max="11236" width="11.5" style="42" customWidth="1"/>
    <col min="11237" max="11237" width="14.6640625" style="42" customWidth="1"/>
    <col min="11238" max="11240" width="8.83203125" style="42"/>
    <col min="11241" max="11241" width="13.5" style="42" customWidth="1"/>
    <col min="11242" max="11242" width="11" style="42" bestFit="1" customWidth="1"/>
    <col min="11243" max="11485" width="8.83203125" style="42"/>
    <col min="11486" max="11486" width="11.5" style="42" bestFit="1" customWidth="1"/>
    <col min="11487" max="11487" width="10.5" style="42" bestFit="1" customWidth="1"/>
    <col min="11488" max="11489" width="12.33203125" style="42" customWidth="1"/>
    <col min="11490" max="11491" width="11.5" style="42" bestFit="1" customWidth="1"/>
    <col min="11492" max="11492" width="11.5" style="42" customWidth="1"/>
    <col min="11493" max="11493" width="14.6640625" style="42" customWidth="1"/>
    <col min="11494" max="11496" width="8.83203125" style="42"/>
    <col min="11497" max="11497" width="13.5" style="42" customWidth="1"/>
    <col min="11498" max="11498" width="11" style="42" bestFit="1" customWidth="1"/>
    <col min="11499" max="11741" width="8.83203125" style="42"/>
    <col min="11742" max="11742" width="11.5" style="42" bestFit="1" customWidth="1"/>
    <col min="11743" max="11743" width="10.5" style="42" bestFit="1" customWidth="1"/>
    <col min="11744" max="11745" width="12.33203125" style="42" customWidth="1"/>
    <col min="11746" max="11747" width="11.5" style="42" bestFit="1" customWidth="1"/>
    <col min="11748" max="11748" width="11.5" style="42" customWidth="1"/>
    <col min="11749" max="11749" width="14.6640625" style="42" customWidth="1"/>
    <col min="11750" max="11752" width="8.83203125" style="42"/>
    <col min="11753" max="11753" width="13.5" style="42" customWidth="1"/>
    <col min="11754" max="11754" width="11" style="42" bestFit="1" customWidth="1"/>
    <col min="11755" max="11997" width="8.83203125" style="42"/>
    <col min="11998" max="11998" width="11.5" style="42" bestFit="1" customWidth="1"/>
    <col min="11999" max="11999" width="10.5" style="42" bestFit="1" customWidth="1"/>
    <col min="12000" max="12001" width="12.33203125" style="42" customWidth="1"/>
    <col min="12002" max="12003" width="11.5" style="42" bestFit="1" customWidth="1"/>
    <col min="12004" max="12004" width="11.5" style="42" customWidth="1"/>
    <col min="12005" max="12005" width="14.6640625" style="42" customWidth="1"/>
    <col min="12006" max="12008" width="8.83203125" style="42"/>
    <col min="12009" max="12009" width="13.5" style="42" customWidth="1"/>
    <col min="12010" max="12010" width="11" style="42" bestFit="1" customWidth="1"/>
    <col min="12011" max="12253" width="8.83203125" style="42"/>
    <col min="12254" max="12254" width="11.5" style="42" bestFit="1" customWidth="1"/>
    <col min="12255" max="12255" width="10.5" style="42" bestFit="1" customWidth="1"/>
    <col min="12256" max="12257" width="12.33203125" style="42" customWidth="1"/>
    <col min="12258" max="12259" width="11.5" style="42" bestFit="1" customWidth="1"/>
    <col min="12260" max="12260" width="11.5" style="42" customWidth="1"/>
    <col min="12261" max="12261" width="14.6640625" style="42" customWidth="1"/>
    <col min="12262" max="12264" width="8.83203125" style="42"/>
    <col min="12265" max="12265" width="13.5" style="42" customWidth="1"/>
    <col min="12266" max="12266" width="11" style="42" bestFit="1" customWidth="1"/>
    <col min="12267" max="12509" width="8.83203125" style="42"/>
    <col min="12510" max="12510" width="11.5" style="42" bestFit="1" customWidth="1"/>
    <col min="12511" max="12511" width="10.5" style="42" bestFit="1" customWidth="1"/>
    <col min="12512" max="12513" width="12.33203125" style="42" customWidth="1"/>
    <col min="12514" max="12515" width="11.5" style="42" bestFit="1" customWidth="1"/>
    <col min="12516" max="12516" width="11.5" style="42" customWidth="1"/>
    <col min="12517" max="12517" width="14.6640625" style="42" customWidth="1"/>
    <col min="12518" max="12520" width="8.83203125" style="42"/>
    <col min="12521" max="12521" width="13.5" style="42" customWidth="1"/>
    <col min="12522" max="12522" width="11" style="42" bestFit="1" customWidth="1"/>
    <col min="12523" max="12765" width="8.83203125" style="42"/>
    <col min="12766" max="12766" width="11.5" style="42" bestFit="1" customWidth="1"/>
    <col min="12767" max="12767" width="10.5" style="42" bestFit="1" customWidth="1"/>
    <col min="12768" max="12769" width="12.33203125" style="42" customWidth="1"/>
    <col min="12770" max="12771" width="11.5" style="42" bestFit="1" customWidth="1"/>
    <col min="12772" max="12772" width="11.5" style="42" customWidth="1"/>
    <col min="12773" max="12773" width="14.6640625" style="42" customWidth="1"/>
    <col min="12774" max="12776" width="8.83203125" style="42"/>
    <col min="12777" max="12777" width="13.5" style="42" customWidth="1"/>
    <col min="12778" max="12778" width="11" style="42" bestFit="1" customWidth="1"/>
    <col min="12779" max="13021" width="8.83203125" style="42"/>
    <col min="13022" max="13022" width="11.5" style="42" bestFit="1" customWidth="1"/>
    <col min="13023" max="13023" width="10.5" style="42" bestFit="1" customWidth="1"/>
    <col min="13024" max="13025" width="12.33203125" style="42" customWidth="1"/>
    <col min="13026" max="13027" width="11.5" style="42" bestFit="1" customWidth="1"/>
    <col min="13028" max="13028" width="11.5" style="42" customWidth="1"/>
    <col min="13029" max="13029" width="14.6640625" style="42" customWidth="1"/>
    <col min="13030" max="13032" width="8.83203125" style="42"/>
    <col min="13033" max="13033" width="13.5" style="42" customWidth="1"/>
    <col min="13034" max="13034" width="11" style="42" bestFit="1" customWidth="1"/>
    <col min="13035" max="13277" width="8.83203125" style="42"/>
    <col min="13278" max="13278" width="11.5" style="42" bestFit="1" customWidth="1"/>
    <col min="13279" max="13279" width="10.5" style="42" bestFit="1" customWidth="1"/>
    <col min="13280" max="13281" width="12.33203125" style="42" customWidth="1"/>
    <col min="13282" max="13283" width="11.5" style="42" bestFit="1" customWidth="1"/>
    <col min="13284" max="13284" width="11.5" style="42" customWidth="1"/>
    <col min="13285" max="13285" width="14.6640625" style="42" customWidth="1"/>
    <col min="13286" max="13288" width="8.83203125" style="42"/>
    <col min="13289" max="13289" width="13.5" style="42" customWidth="1"/>
    <col min="13290" max="13290" width="11" style="42" bestFit="1" customWidth="1"/>
    <col min="13291" max="13533" width="8.83203125" style="42"/>
    <col min="13534" max="13534" width="11.5" style="42" bestFit="1" customWidth="1"/>
    <col min="13535" max="13535" width="10.5" style="42" bestFit="1" customWidth="1"/>
    <col min="13536" max="13537" width="12.33203125" style="42" customWidth="1"/>
    <col min="13538" max="13539" width="11.5" style="42" bestFit="1" customWidth="1"/>
    <col min="13540" max="13540" width="11.5" style="42" customWidth="1"/>
    <col min="13541" max="13541" width="14.6640625" style="42" customWidth="1"/>
    <col min="13542" max="13544" width="8.83203125" style="42"/>
    <col min="13545" max="13545" width="13.5" style="42" customWidth="1"/>
    <col min="13546" max="13546" width="11" style="42" bestFit="1" customWidth="1"/>
    <col min="13547" max="13789" width="8.83203125" style="42"/>
    <col min="13790" max="13790" width="11.5" style="42" bestFit="1" customWidth="1"/>
    <col min="13791" max="13791" width="10.5" style="42" bestFit="1" customWidth="1"/>
    <col min="13792" max="13793" width="12.33203125" style="42" customWidth="1"/>
    <col min="13794" max="13795" width="11.5" style="42" bestFit="1" customWidth="1"/>
    <col min="13796" max="13796" width="11.5" style="42" customWidth="1"/>
    <col min="13797" max="13797" width="14.6640625" style="42" customWidth="1"/>
    <col min="13798" max="13800" width="8.83203125" style="42"/>
    <col min="13801" max="13801" width="13.5" style="42" customWidth="1"/>
    <col min="13802" max="13802" width="11" style="42" bestFit="1" customWidth="1"/>
    <col min="13803" max="14045" width="8.83203125" style="42"/>
    <col min="14046" max="14046" width="11.5" style="42" bestFit="1" customWidth="1"/>
    <col min="14047" max="14047" width="10.5" style="42" bestFit="1" customWidth="1"/>
    <col min="14048" max="14049" width="12.33203125" style="42" customWidth="1"/>
    <col min="14050" max="14051" width="11.5" style="42" bestFit="1" customWidth="1"/>
    <col min="14052" max="14052" width="11.5" style="42" customWidth="1"/>
    <col min="14053" max="14053" width="14.6640625" style="42" customWidth="1"/>
    <col min="14054" max="14056" width="8.83203125" style="42"/>
    <col min="14057" max="14057" width="13.5" style="42" customWidth="1"/>
    <col min="14058" max="14058" width="11" style="42" bestFit="1" customWidth="1"/>
    <col min="14059" max="14301" width="8.83203125" style="42"/>
    <col min="14302" max="14302" width="11.5" style="42" bestFit="1" customWidth="1"/>
    <col min="14303" max="14303" width="10.5" style="42" bestFit="1" customWidth="1"/>
    <col min="14304" max="14305" width="12.33203125" style="42" customWidth="1"/>
    <col min="14306" max="14307" width="11.5" style="42" bestFit="1" customWidth="1"/>
    <col min="14308" max="14308" width="11.5" style="42" customWidth="1"/>
    <col min="14309" max="14309" width="14.6640625" style="42" customWidth="1"/>
    <col min="14310" max="14312" width="8.83203125" style="42"/>
    <col min="14313" max="14313" width="13.5" style="42" customWidth="1"/>
    <col min="14314" max="14314" width="11" style="42" bestFit="1" customWidth="1"/>
    <col min="14315" max="14557" width="8.83203125" style="42"/>
    <col min="14558" max="14558" width="11.5" style="42" bestFit="1" customWidth="1"/>
    <col min="14559" max="14559" width="10.5" style="42" bestFit="1" customWidth="1"/>
    <col min="14560" max="14561" width="12.33203125" style="42" customWidth="1"/>
    <col min="14562" max="14563" width="11.5" style="42" bestFit="1" customWidth="1"/>
    <col min="14564" max="14564" width="11.5" style="42" customWidth="1"/>
    <col min="14565" max="14565" width="14.6640625" style="42" customWidth="1"/>
    <col min="14566" max="14568" width="8.83203125" style="42"/>
    <col min="14569" max="14569" width="13.5" style="42" customWidth="1"/>
    <col min="14570" max="14570" width="11" style="42" bestFit="1" customWidth="1"/>
    <col min="14571" max="14813" width="8.83203125" style="42"/>
    <col min="14814" max="14814" width="11.5" style="42" bestFit="1" customWidth="1"/>
    <col min="14815" max="14815" width="10.5" style="42" bestFit="1" customWidth="1"/>
    <col min="14816" max="14817" width="12.33203125" style="42" customWidth="1"/>
    <col min="14818" max="14819" width="11.5" style="42" bestFit="1" customWidth="1"/>
    <col min="14820" max="14820" width="11.5" style="42" customWidth="1"/>
    <col min="14821" max="14821" width="14.6640625" style="42" customWidth="1"/>
    <col min="14822" max="14824" width="8.83203125" style="42"/>
    <col min="14825" max="14825" width="13.5" style="42" customWidth="1"/>
    <col min="14826" max="14826" width="11" style="42" bestFit="1" customWidth="1"/>
    <col min="14827" max="15069" width="8.83203125" style="42"/>
    <col min="15070" max="15070" width="11.5" style="42" bestFit="1" customWidth="1"/>
    <col min="15071" max="15071" width="10.5" style="42" bestFit="1" customWidth="1"/>
    <col min="15072" max="15073" width="12.33203125" style="42" customWidth="1"/>
    <col min="15074" max="15075" width="11.5" style="42" bestFit="1" customWidth="1"/>
    <col min="15076" max="15076" width="11.5" style="42" customWidth="1"/>
    <col min="15077" max="15077" width="14.6640625" style="42" customWidth="1"/>
    <col min="15078" max="15080" width="8.83203125" style="42"/>
    <col min="15081" max="15081" width="13.5" style="42" customWidth="1"/>
    <col min="15082" max="15082" width="11" style="42" bestFit="1" customWidth="1"/>
    <col min="15083" max="15325" width="8.83203125" style="42"/>
    <col min="15326" max="15326" width="11.5" style="42" bestFit="1" customWidth="1"/>
    <col min="15327" max="15327" width="10.5" style="42" bestFit="1" customWidth="1"/>
    <col min="15328" max="15329" width="12.33203125" style="42" customWidth="1"/>
    <col min="15330" max="15331" width="11.5" style="42" bestFit="1" customWidth="1"/>
    <col min="15332" max="15332" width="11.5" style="42" customWidth="1"/>
    <col min="15333" max="15333" width="14.6640625" style="42" customWidth="1"/>
    <col min="15334" max="15336" width="8.83203125" style="42"/>
    <col min="15337" max="15337" width="13.5" style="42" customWidth="1"/>
    <col min="15338" max="15338" width="11" style="42" bestFit="1" customWidth="1"/>
    <col min="15339" max="15581" width="8.83203125" style="42"/>
    <col min="15582" max="15582" width="11.5" style="42" bestFit="1" customWidth="1"/>
    <col min="15583" max="15583" width="10.5" style="42" bestFit="1" customWidth="1"/>
    <col min="15584" max="15585" width="12.33203125" style="42" customWidth="1"/>
    <col min="15586" max="15587" width="11.5" style="42" bestFit="1" customWidth="1"/>
    <col min="15588" max="15588" width="11.5" style="42" customWidth="1"/>
    <col min="15589" max="15589" width="14.6640625" style="42" customWidth="1"/>
    <col min="15590" max="15592" width="8.83203125" style="42"/>
    <col min="15593" max="15593" width="13.5" style="42" customWidth="1"/>
    <col min="15594" max="15594" width="11" style="42" bestFit="1" customWidth="1"/>
    <col min="15595" max="15837" width="8.83203125" style="42"/>
    <col min="15838" max="15838" width="11.5" style="42" bestFit="1" customWidth="1"/>
    <col min="15839" max="15839" width="10.5" style="42" bestFit="1" customWidth="1"/>
    <col min="15840" max="15841" width="12.33203125" style="42" customWidth="1"/>
    <col min="15842" max="15843" width="11.5" style="42" bestFit="1" customWidth="1"/>
    <col min="15844" max="15844" width="11.5" style="42" customWidth="1"/>
    <col min="15845" max="15845" width="14.6640625" style="42" customWidth="1"/>
    <col min="15846" max="15848" width="8.83203125" style="42"/>
    <col min="15849" max="15849" width="13.5" style="42" customWidth="1"/>
    <col min="15850" max="15850" width="11" style="42" bestFit="1" customWidth="1"/>
    <col min="15851" max="16093" width="8.83203125" style="42"/>
    <col min="16094" max="16094" width="11.5" style="42" bestFit="1" customWidth="1"/>
    <col min="16095" max="16095" width="10.5" style="42" bestFit="1" customWidth="1"/>
    <col min="16096" max="16097" width="12.33203125" style="42" customWidth="1"/>
    <col min="16098" max="16099" width="11.5" style="42" bestFit="1" customWidth="1"/>
    <col min="16100" max="16100" width="11.5" style="42" customWidth="1"/>
    <col min="16101" max="16101" width="14.6640625" style="42" customWidth="1"/>
    <col min="16102" max="16104" width="8.83203125" style="42"/>
    <col min="16105" max="16105" width="13.5" style="42" customWidth="1"/>
    <col min="16106" max="16106" width="11" style="42" bestFit="1" customWidth="1"/>
    <col min="16107" max="16384" width="8.83203125" style="42"/>
  </cols>
  <sheetData>
    <row r="1" spans="1:25" s="12" customFormat="1" ht="153" customHeight="1" thickTop="1" thickBo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7"/>
      <c r="J1" s="4" t="s">
        <v>8</v>
      </c>
      <c r="K1" s="4" t="s">
        <v>9</v>
      </c>
      <c r="L1" s="4" t="s">
        <v>10</v>
      </c>
      <c r="M1" s="8" t="s">
        <v>11</v>
      </c>
      <c r="N1" s="7"/>
      <c r="O1" s="9" t="s">
        <v>12</v>
      </c>
      <c r="P1" s="10" t="s">
        <v>13</v>
      </c>
      <c r="Q1" s="10" t="s">
        <v>14</v>
      </c>
      <c r="R1" s="11" t="s">
        <v>15</v>
      </c>
      <c r="T1" s="4" t="s">
        <v>16</v>
      </c>
      <c r="Y1" s="13"/>
    </row>
    <row r="2" spans="1:25" s="26" customFormat="1" ht="29.25" customHeight="1" thickTop="1" thickBot="1" x14ac:dyDescent="0.25">
      <c r="A2" s="14"/>
      <c r="B2" s="15"/>
      <c r="C2" s="16"/>
      <c r="D2" s="17" t="s">
        <v>17</v>
      </c>
      <c r="E2" s="18" t="s">
        <v>18</v>
      </c>
      <c r="F2" s="19" t="s">
        <v>19</v>
      </c>
      <c r="G2" s="19" t="s">
        <v>20</v>
      </c>
      <c r="H2" s="19" t="s">
        <v>21</v>
      </c>
      <c r="I2" s="20"/>
      <c r="J2" s="21" t="s">
        <v>22</v>
      </c>
      <c r="K2" s="21" t="s">
        <v>23</v>
      </c>
      <c r="L2" s="21" t="s">
        <v>24</v>
      </c>
      <c r="M2" s="22" t="s">
        <v>25</v>
      </c>
      <c r="N2" s="20"/>
      <c r="O2" s="23" t="s">
        <v>26</v>
      </c>
      <c r="P2" s="24" t="s">
        <v>27</v>
      </c>
      <c r="Q2" s="24" t="s">
        <v>28</v>
      </c>
      <c r="R2" s="25" t="s">
        <v>29</v>
      </c>
      <c r="T2" s="27" t="s">
        <v>30</v>
      </c>
      <c r="Y2" s="28"/>
    </row>
    <row r="3" spans="1:25" ht="17" thickTop="1" x14ac:dyDescent="0.2">
      <c r="A3" s="136" t="s">
        <v>31</v>
      </c>
      <c r="B3" s="29" t="s">
        <v>32</v>
      </c>
      <c r="C3" s="30">
        <v>0</v>
      </c>
      <c r="D3" s="31">
        <v>210753547.12964439</v>
      </c>
      <c r="E3" s="31">
        <v>94253085.028996944</v>
      </c>
      <c r="F3" s="32">
        <f t="shared" ref="F3:F66" si="0">(E3/D3)</f>
        <v>0.44721944808367781</v>
      </c>
      <c r="G3" s="32">
        <f>E3/$E$3</f>
        <v>1</v>
      </c>
      <c r="H3" s="32"/>
      <c r="I3" s="33"/>
      <c r="J3" s="34">
        <v>1078.3067023612614</v>
      </c>
      <c r="K3" s="35">
        <v>1189.7926843299499</v>
      </c>
      <c r="L3" s="36">
        <f t="shared" ref="L3:L66" si="1">(K3/J3-1)*100</f>
        <v>10.338986275848793</v>
      </c>
      <c r="M3" s="37">
        <f t="shared" ref="M3:M66" si="2">K3-J3</f>
        <v>111.48598196868852</v>
      </c>
      <c r="N3" s="38"/>
      <c r="O3" s="39">
        <f t="shared" ref="O3:O66" si="3">(K3-J3)*D3</f>
        <v>23496066155.132683</v>
      </c>
      <c r="P3" s="40">
        <f>O3/SUM($O$4:$O$13)</f>
        <v>0.99999999999998912</v>
      </c>
      <c r="S3" s="42"/>
      <c r="T3" s="43">
        <v>2.9365996760292767</v>
      </c>
      <c r="V3" s="44"/>
      <c r="Y3" s="44"/>
    </row>
    <row r="4" spans="1:25" x14ac:dyDescent="0.2">
      <c r="A4" s="137"/>
      <c r="B4" s="45" t="s">
        <v>33</v>
      </c>
      <c r="C4" s="30">
        <v>56.624374463163079</v>
      </c>
      <c r="D4" s="46">
        <v>21019893.141071051</v>
      </c>
      <c r="E4" s="46">
        <v>15977786.801575204</v>
      </c>
      <c r="F4" s="32">
        <f t="shared" si="0"/>
        <v>0.76012692806491922</v>
      </c>
      <c r="G4" s="32">
        <f t="shared" ref="G4:G13" si="4">E4/$E$3</f>
        <v>0.16952004060832218</v>
      </c>
      <c r="H4" s="32">
        <f>G4</f>
        <v>0.16952004060832218</v>
      </c>
      <c r="I4" s="47"/>
      <c r="J4" s="48">
        <v>10.643868069961888</v>
      </c>
      <c r="K4" s="49">
        <v>238.03460267553388</v>
      </c>
      <c r="L4" s="36">
        <f t="shared" si="1"/>
        <v>2136.354313215254</v>
      </c>
      <c r="M4" s="37">
        <f t="shared" si="2"/>
        <v>227.39073460557199</v>
      </c>
      <c r="N4" s="38"/>
      <c r="O4" s="50">
        <f t="shared" si="3"/>
        <v>4779728942.6787701</v>
      </c>
      <c r="P4" s="40">
        <f t="shared" ref="P4:P13" si="5">O4/SUM($O$4:$O$13)</f>
        <v>0.20342677412978738</v>
      </c>
      <c r="Q4" s="40">
        <f>P4</f>
        <v>0.20342677412978738</v>
      </c>
      <c r="R4" s="41">
        <f>O4</f>
        <v>4779728942.6787701</v>
      </c>
      <c r="S4" s="42"/>
      <c r="T4" s="51">
        <v>2.9444504315706657</v>
      </c>
      <c r="V4" s="44"/>
      <c r="Y4" s="52"/>
    </row>
    <row r="5" spans="1:25" x14ac:dyDescent="0.2">
      <c r="A5" s="137"/>
      <c r="B5" s="45" t="s">
        <v>34</v>
      </c>
      <c r="C5" s="30">
        <v>233.18380731462869</v>
      </c>
      <c r="D5" s="46">
        <v>21098739.795389973</v>
      </c>
      <c r="E5" s="46">
        <v>17118695.39346901</v>
      </c>
      <c r="F5" s="32">
        <f t="shared" si="0"/>
        <v>0.81136103670084625</v>
      </c>
      <c r="G5" s="32">
        <f t="shared" si="4"/>
        <v>0.18162477533974031</v>
      </c>
      <c r="H5" s="32">
        <f>G5+H4</f>
        <v>0.35114481594806246</v>
      </c>
      <c r="I5" s="47"/>
      <c r="J5" s="48">
        <v>146.08398725411675</v>
      </c>
      <c r="K5" s="49">
        <v>352.84604545230434</v>
      </c>
      <c r="L5" s="36">
        <f t="shared" si="1"/>
        <v>141.53642851938307</v>
      </c>
      <c r="M5" s="37">
        <f t="shared" si="2"/>
        <v>206.76205819818759</v>
      </c>
      <c r="N5" s="38"/>
      <c r="O5" s="50">
        <f t="shared" si="3"/>
        <v>4362418865.4828377</v>
      </c>
      <c r="P5" s="40">
        <f t="shared" si="5"/>
        <v>0.18566592538001625</v>
      </c>
      <c r="Q5" s="40">
        <f t="shared" ref="Q5:Q13" si="6">P5+Q4</f>
        <v>0.38909269950980363</v>
      </c>
      <c r="R5" s="41">
        <f>O5+R4</f>
        <v>9142147808.1616077</v>
      </c>
      <c r="S5" s="42"/>
      <c r="T5" s="51">
        <v>3.9380482503288401</v>
      </c>
      <c r="V5" s="44"/>
      <c r="Y5" s="52"/>
    </row>
    <row r="6" spans="1:25" x14ac:dyDescent="0.2">
      <c r="A6" s="137"/>
      <c r="B6" s="45" t="s">
        <v>35</v>
      </c>
      <c r="C6" s="30">
        <v>348.8300839604276</v>
      </c>
      <c r="D6" s="46">
        <v>21098492.923065264</v>
      </c>
      <c r="E6" s="46">
        <v>14564004.656444896</v>
      </c>
      <c r="F6" s="32">
        <f t="shared" si="0"/>
        <v>0.69028649153055177</v>
      </c>
      <c r="G6" s="32">
        <f t="shared" si="4"/>
        <v>0.15452019052707169</v>
      </c>
      <c r="H6" s="32">
        <f t="shared" ref="H6:H13" si="7">G6+H5</f>
        <v>0.50566500647513413</v>
      </c>
      <c r="I6" s="47"/>
      <c r="J6" s="48">
        <v>295.77052296084645</v>
      </c>
      <c r="K6" s="49">
        <v>453.69377525711121</v>
      </c>
      <c r="L6" s="36">
        <f t="shared" si="1"/>
        <v>53.393844226042205</v>
      </c>
      <c r="M6" s="37">
        <f t="shared" si="2"/>
        <v>157.92325229626476</v>
      </c>
      <c r="N6" s="38"/>
      <c r="O6" s="50">
        <f t="shared" si="3"/>
        <v>3331942620.9601922</v>
      </c>
      <c r="P6" s="40">
        <f t="shared" si="5"/>
        <v>0.14180853079664563</v>
      </c>
      <c r="Q6" s="40">
        <f t="shared" si="6"/>
        <v>0.53090123030644931</v>
      </c>
      <c r="R6" s="41">
        <f t="shared" ref="R6:R13" si="8">O6+R5</f>
        <v>12474090429.121799</v>
      </c>
      <c r="S6" s="42"/>
      <c r="T6" s="51">
        <v>3.7707380711092231</v>
      </c>
      <c r="V6" s="44"/>
      <c r="Y6" s="52"/>
    </row>
    <row r="7" spans="1:25" x14ac:dyDescent="0.2">
      <c r="A7" s="137"/>
      <c r="B7" s="45" t="s">
        <v>36</v>
      </c>
      <c r="C7" s="30">
        <v>499.88275764008864</v>
      </c>
      <c r="D7" s="46">
        <v>18781201.416826211</v>
      </c>
      <c r="E7" s="46">
        <v>11644182.638764123</v>
      </c>
      <c r="F7" s="32">
        <f t="shared" si="0"/>
        <v>0.61999136159266244</v>
      </c>
      <c r="G7" s="32">
        <f t="shared" si="4"/>
        <v>0.12354166057463044</v>
      </c>
      <c r="H7" s="32">
        <f t="shared" si="7"/>
        <v>0.62920666704976458</v>
      </c>
      <c r="I7" s="47"/>
      <c r="J7" s="48">
        <v>414.46553530153642</v>
      </c>
      <c r="K7" s="49">
        <v>554.72353583109043</v>
      </c>
      <c r="L7" s="36">
        <f t="shared" si="1"/>
        <v>33.840690861668875</v>
      </c>
      <c r="M7" s="37">
        <f t="shared" si="2"/>
        <v>140.25800052955401</v>
      </c>
      <c r="N7" s="38"/>
      <c r="O7" s="50">
        <f t="shared" si="3"/>
        <v>2634213758.2668715</v>
      </c>
      <c r="P7" s="40">
        <f t="shared" si="5"/>
        <v>0.11211296992758094</v>
      </c>
      <c r="Q7" s="40">
        <f t="shared" si="6"/>
        <v>0.64301420023403022</v>
      </c>
      <c r="R7" s="41">
        <f t="shared" si="8"/>
        <v>15108304187.388672</v>
      </c>
      <c r="S7" s="42"/>
      <c r="T7" s="51">
        <v>3.7499784594608023</v>
      </c>
      <c r="V7" s="44"/>
      <c r="Y7" s="52"/>
    </row>
    <row r="8" spans="1:25" x14ac:dyDescent="0.2">
      <c r="A8" s="137"/>
      <c r="B8" s="45" t="s">
        <v>37</v>
      </c>
      <c r="C8" s="30">
        <v>645.5447872990394</v>
      </c>
      <c r="D8" s="46">
        <v>23377199.702932786</v>
      </c>
      <c r="E8" s="46">
        <v>11553652.930594124</v>
      </c>
      <c r="F8" s="32">
        <f t="shared" si="0"/>
        <v>0.49422741292425459</v>
      </c>
      <c r="G8" s="32">
        <f t="shared" si="4"/>
        <v>0.12258116460633246</v>
      </c>
      <c r="H8" s="32">
        <f t="shared" si="7"/>
        <v>0.75178783165609708</v>
      </c>
      <c r="I8" s="47"/>
      <c r="J8" s="48">
        <v>553.39687192052406</v>
      </c>
      <c r="K8" s="49">
        <v>672.6356701711976</v>
      </c>
      <c r="L8" s="36">
        <f t="shared" si="1"/>
        <v>21.546706224931089</v>
      </c>
      <c r="M8" s="37">
        <f t="shared" si="2"/>
        <v>119.23879825067354</v>
      </c>
      <c r="N8" s="38"/>
      <c r="O8" s="50">
        <f t="shared" si="3"/>
        <v>2787469199.0437078</v>
      </c>
      <c r="P8" s="40">
        <f t="shared" si="5"/>
        <v>0.11863556991367931</v>
      </c>
      <c r="Q8" s="40">
        <f t="shared" si="6"/>
        <v>0.76164977014770952</v>
      </c>
      <c r="R8" s="41">
        <f t="shared" si="8"/>
        <v>17895773386.432381</v>
      </c>
      <c r="S8" s="42"/>
      <c r="T8" s="51">
        <v>3.0633761916451361</v>
      </c>
      <c r="V8" s="44"/>
      <c r="Y8" s="52"/>
    </row>
    <row r="9" spans="1:25" x14ac:dyDescent="0.2">
      <c r="A9" s="137"/>
      <c r="B9" s="45" t="s">
        <v>38</v>
      </c>
      <c r="C9" s="30">
        <v>832.64772143783728</v>
      </c>
      <c r="D9" s="46">
        <v>20916863.18143601</v>
      </c>
      <c r="E9" s="46">
        <v>8742298.7271597143</v>
      </c>
      <c r="F9" s="32">
        <f t="shared" si="0"/>
        <v>0.4179545781471965</v>
      </c>
      <c r="G9" s="32">
        <f t="shared" si="4"/>
        <v>9.2753449125512949E-2</v>
      </c>
      <c r="H9" s="32">
        <f t="shared" si="7"/>
        <v>0.84454128078161006</v>
      </c>
      <c r="I9" s="47"/>
      <c r="J9" s="48">
        <v>729.71321104579238</v>
      </c>
      <c r="K9" s="49">
        <v>826.82882358610561</v>
      </c>
      <c r="L9" s="36">
        <f t="shared" si="1"/>
        <v>13.308737058649589</v>
      </c>
      <c r="M9" s="37">
        <f t="shared" si="2"/>
        <v>97.115612540313236</v>
      </c>
      <c r="N9" s="38"/>
      <c r="O9" s="50">
        <f t="shared" si="3"/>
        <v>2031353980.2870831</v>
      </c>
      <c r="P9" s="40">
        <f t="shared" si="5"/>
        <v>8.6455067281265494E-2</v>
      </c>
      <c r="Q9" s="40">
        <f t="shared" si="6"/>
        <v>0.84810483742897502</v>
      </c>
      <c r="R9" s="41">
        <f t="shared" si="8"/>
        <v>19927127366.719463</v>
      </c>
      <c r="S9" s="42"/>
      <c r="T9" s="51">
        <v>3.1964646033294009</v>
      </c>
      <c r="V9" s="44"/>
      <c r="Y9" s="52"/>
    </row>
    <row r="10" spans="1:25" x14ac:dyDescent="0.2">
      <c r="A10" s="137"/>
      <c r="B10" s="45" t="s">
        <v>39</v>
      </c>
      <c r="C10" s="30">
        <v>1044.9792340458207</v>
      </c>
      <c r="D10" s="46">
        <v>16098820.461374871</v>
      </c>
      <c r="E10" s="46">
        <v>5260636.281963788</v>
      </c>
      <c r="F10" s="32">
        <f t="shared" si="0"/>
        <v>0.32677153550382032</v>
      </c>
      <c r="G10" s="32">
        <f t="shared" si="4"/>
        <v>5.5813942645435467E-2</v>
      </c>
      <c r="H10" s="32">
        <f t="shared" si="7"/>
        <v>0.90035522342704555</v>
      </c>
      <c r="I10" s="47"/>
      <c r="J10" s="48">
        <v>938.0787616414118</v>
      </c>
      <c r="K10" s="49">
        <v>1014.2675259813182</v>
      </c>
      <c r="L10" s="36">
        <f t="shared" si="1"/>
        <v>8.1217875785391858</v>
      </c>
      <c r="M10" s="37">
        <f t="shared" si="2"/>
        <v>76.188764339906356</v>
      </c>
      <c r="N10" s="38"/>
      <c r="O10" s="50">
        <f t="shared" si="3"/>
        <v>1226549238.2821527</v>
      </c>
      <c r="P10" s="40">
        <f t="shared" si="5"/>
        <v>5.2202323154176229E-2</v>
      </c>
      <c r="Q10" s="40">
        <f t="shared" si="6"/>
        <v>0.9003071605831513</v>
      </c>
      <c r="R10" s="41">
        <f t="shared" si="8"/>
        <v>21153676605.001617</v>
      </c>
      <c r="S10" s="42"/>
      <c r="T10" s="51">
        <v>2.9931723244658528</v>
      </c>
      <c r="V10" s="44"/>
      <c r="Y10" s="52"/>
    </row>
    <row r="11" spans="1:25" x14ac:dyDescent="0.2">
      <c r="A11" s="137"/>
      <c r="B11" s="45" t="s">
        <v>40</v>
      </c>
      <c r="C11" s="30">
        <v>1439.7543870010161</v>
      </c>
      <c r="D11" s="46">
        <v>26192923.571889356</v>
      </c>
      <c r="E11" s="46">
        <v>4983411.9231856847</v>
      </c>
      <c r="F11" s="32">
        <f t="shared" si="0"/>
        <v>0.19025794923228648</v>
      </c>
      <c r="G11" s="32">
        <f t="shared" si="4"/>
        <v>5.2872666413545391E-2</v>
      </c>
      <c r="H11" s="32">
        <f t="shared" si="7"/>
        <v>0.95322788984059093</v>
      </c>
      <c r="I11" s="47"/>
      <c r="J11" s="48">
        <v>1184.988322224337</v>
      </c>
      <c r="K11" s="49">
        <v>1231.0512596001181</v>
      </c>
      <c r="L11" s="36">
        <f t="shared" si="1"/>
        <v>3.8872060181417201</v>
      </c>
      <c r="M11" s="37">
        <f t="shared" si="2"/>
        <v>46.062937375781075</v>
      </c>
      <c r="N11" s="38"/>
      <c r="O11" s="50">
        <f t="shared" si="3"/>
        <v>1206522998.1805594</v>
      </c>
      <c r="P11" s="40">
        <f t="shared" si="5"/>
        <v>5.1350000047432752E-2</v>
      </c>
      <c r="Q11" s="40">
        <f t="shared" si="6"/>
        <v>0.95165716063058403</v>
      </c>
      <c r="R11" s="41">
        <f t="shared" si="8"/>
        <v>22360199603.182178</v>
      </c>
      <c r="S11" s="42"/>
      <c r="T11" s="51">
        <v>2.3488498030863774</v>
      </c>
      <c r="V11" s="44"/>
      <c r="Y11" s="52"/>
    </row>
    <row r="12" spans="1:25" x14ac:dyDescent="0.2">
      <c r="A12" s="137"/>
      <c r="B12" s="45" t="s">
        <v>41</v>
      </c>
      <c r="C12" s="30">
        <v>2275.1341429460522</v>
      </c>
      <c r="D12" s="46">
        <v>21092047.309531048</v>
      </c>
      <c r="E12" s="46">
        <v>3162634.4383182884</v>
      </c>
      <c r="F12" s="53">
        <f t="shared" si="0"/>
        <v>0.14994440283135346</v>
      </c>
      <c r="G12" s="32">
        <f t="shared" si="4"/>
        <v>3.3554704732957068E-2</v>
      </c>
      <c r="H12" s="32">
        <f t="shared" si="7"/>
        <v>0.986782594573548</v>
      </c>
      <c r="I12" s="47"/>
      <c r="J12" s="48">
        <v>1785.3952345225532</v>
      </c>
      <c r="K12" s="49">
        <v>1823.745027770105</v>
      </c>
      <c r="L12" s="54">
        <f t="shared" si="1"/>
        <v>2.1479721971929155</v>
      </c>
      <c r="M12" s="37">
        <f t="shared" si="2"/>
        <v>38.349793247551816</v>
      </c>
      <c r="N12" s="38"/>
      <c r="O12" s="50">
        <f t="shared" si="3"/>
        <v>808875653.48809719</v>
      </c>
      <c r="P12" s="40">
        <f t="shared" si="5"/>
        <v>3.4426003406165528E-2</v>
      </c>
      <c r="Q12" s="40">
        <f t="shared" si="6"/>
        <v>0.98608316403674956</v>
      </c>
      <c r="R12" s="41">
        <f t="shared" si="8"/>
        <v>23169075256.670277</v>
      </c>
      <c r="S12" s="42"/>
      <c r="T12" s="51">
        <v>2.4641908641641757</v>
      </c>
      <c r="V12" s="44"/>
      <c r="Y12" s="52"/>
    </row>
    <row r="13" spans="1:25" ht="17" thickBot="1" x14ac:dyDescent="0.25">
      <c r="A13" s="138"/>
      <c r="B13" s="55" t="s">
        <v>42</v>
      </c>
      <c r="C13" s="56">
        <v>0</v>
      </c>
      <c r="D13" s="57">
        <v>21077365.62612775</v>
      </c>
      <c r="E13" s="58">
        <v>1245781.2375220885</v>
      </c>
      <c r="F13" s="59">
        <f t="shared" si="0"/>
        <v>5.9105168056571712E-2</v>
      </c>
      <c r="G13" s="60">
        <f t="shared" si="4"/>
        <v>1.3217405426451815E-2</v>
      </c>
      <c r="H13" s="61">
        <f t="shared" si="7"/>
        <v>0.99999999999999978</v>
      </c>
      <c r="I13" s="47"/>
      <c r="J13" s="62">
        <v>4646.1440535102056</v>
      </c>
      <c r="K13" s="63">
        <v>4661.6578944836392</v>
      </c>
      <c r="L13" s="64">
        <f t="shared" si="1"/>
        <v>0.33390787704294933</v>
      </c>
      <c r="M13" s="65">
        <f t="shared" si="2"/>
        <v>15.513840973433616</v>
      </c>
      <c r="N13" s="38"/>
      <c r="O13" s="66">
        <f t="shared" si="3"/>
        <v>326990898.46266198</v>
      </c>
      <c r="P13" s="67">
        <f t="shared" si="5"/>
        <v>1.3916835963250287E-2</v>
      </c>
      <c r="Q13" s="67">
        <f t="shared" si="6"/>
        <v>0.99999999999999989</v>
      </c>
      <c r="R13" s="68">
        <f t="shared" si="8"/>
        <v>23496066155.132938</v>
      </c>
      <c r="S13" s="42"/>
      <c r="T13" s="69">
        <v>2.266305952948477</v>
      </c>
      <c r="V13" s="44"/>
      <c r="Y13" s="52"/>
    </row>
    <row r="14" spans="1:25" ht="17" thickTop="1" x14ac:dyDescent="0.2">
      <c r="A14" s="136" t="s">
        <v>43</v>
      </c>
      <c r="B14" s="29" t="s">
        <v>32</v>
      </c>
      <c r="C14" s="30">
        <v>0</v>
      </c>
      <c r="D14" s="31">
        <v>1782948.4325509302</v>
      </c>
      <c r="E14" s="31">
        <v>876317.31822417118</v>
      </c>
      <c r="F14" s="32">
        <f t="shared" si="0"/>
        <v>0.49149897003492782</v>
      </c>
      <c r="G14" s="32">
        <f t="shared" ref="G14:G24" si="9">E14/$E$14</f>
        <v>1</v>
      </c>
      <c r="H14" s="32"/>
      <c r="I14" s="33"/>
      <c r="J14" s="34">
        <v>901.36924413067675</v>
      </c>
      <c r="K14" s="35">
        <v>1021.1219119162147</v>
      </c>
      <c r="L14" s="36">
        <f t="shared" si="1"/>
        <v>13.285639438589136</v>
      </c>
      <c r="M14" s="37">
        <f t="shared" si="2"/>
        <v>119.75266778553794</v>
      </c>
      <c r="N14" s="38"/>
      <c r="O14" s="39">
        <f t="shared" si="3"/>
        <v>213512831.32201713</v>
      </c>
      <c r="P14" s="70">
        <f t="shared" ref="P14:P24" si="10">O14/SUM($O$15:$O$24)</f>
        <v>0.99999999999999933</v>
      </c>
      <c r="S14" s="42"/>
      <c r="T14" s="43">
        <v>3.0398894587592671</v>
      </c>
      <c r="Y14" s="44"/>
    </row>
    <row r="15" spans="1:25" x14ac:dyDescent="0.2">
      <c r="A15" s="137"/>
      <c r="B15" s="45" t="s">
        <v>33</v>
      </c>
      <c r="C15" s="30">
        <v>166.26099651844333</v>
      </c>
      <c r="D15" s="46">
        <v>174805.70574497397</v>
      </c>
      <c r="E15" s="46">
        <v>117275.46836112805</v>
      </c>
      <c r="F15" s="32">
        <f t="shared" si="0"/>
        <v>0.67089039148540475</v>
      </c>
      <c r="G15" s="32">
        <f t="shared" si="9"/>
        <v>0.13382762832849521</v>
      </c>
      <c r="H15" s="32">
        <f>G15</f>
        <v>0.13382762832849521</v>
      </c>
      <c r="I15" s="47"/>
      <c r="J15" s="48">
        <v>53.75473588760476</v>
      </c>
      <c r="K15" s="49">
        <v>257.01385277996297</v>
      </c>
      <c r="L15" s="36">
        <f t="shared" si="1"/>
        <v>378.12318028564158</v>
      </c>
      <c r="M15" s="37">
        <f t="shared" si="2"/>
        <v>203.25911689235821</v>
      </c>
      <c r="N15" s="38"/>
      <c r="O15" s="50">
        <f t="shared" si="3"/>
        <v>35530853.377468839</v>
      </c>
      <c r="P15" s="40">
        <f t="shared" si="10"/>
        <v>0.16641085764012781</v>
      </c>
      <c r="Q15" s="40">
        <f>P15</f>
        <v>0.16641085764012781</v>
      </c>
      <c r="R15" s="41">
        <f>O15</f>
        <v>35530853.377468839</v>
      </c>
      <c r="S15" s="42"/>
      <c r="T15" s="51">
        <v>3.0569953150848543</v>
      </c>
      <c r="Y15" s="52"/>
    </row>
    <row r="16" spans="1:25" x14ac:dyDescent="0.2">
      <c r="A16" s="137"/>
      <c r="B16" s="45" t="s">
        <v>34</v>
      </c>
      <c r="C16" s="30">
        <v>298.08045146690114</v>
      </c>
      <c r="D16" s="46">
        <v>176368.10665053513</v>
      </c>
      <c r="E16" s="46">
        <v>137979.18637861221</v>
      </c>
      <c r="F16" s="32">
        <f t="shared" si="0"/>
        <v>0.78233638155458174</v>
      </c>
      <c r="G16" s="32">
        <f t="shared" si="9"/>
        <v>0.15745345151710866</v>
      </c>
      <c r="H16" s="32">
        <f>G16+H15</f>
        <v>0.29128107984560386</v>
      </c>
      <c r="I16" s="47"/>
      <c r="J16" s="48">
        <v>240.54538888956247</v>
      </c>
      <c r="K16" s="49">
        <v>433.7386610092592</v>
      </c>
      <c r="L16" s="36">
        <f t="shared" si="1"/>
        <v>80.314685312215346</v>
      </c>
      <c r="M16" s="37">
        <f t="shared" si="2"/>
        <v>193.19327211969673</v>
      </c>
      <c r="N16" s="38"/>
      <c r="O16" s="50">
        <f t="shared" si="3"/>
        <v>34073131.621372528</v>
      </c>
      <c r="P16" s="40">
        <f t="shared" si="10"/>
        <v>0.15958353139902806</v>
      </c>
      <c r="Q16" s="40">
        <f t="shared" ref="Q16:Q24" si="11">P16+Q15</f>
        <v>0.3259943890391559</v>
      </c>
      <c r="R16" s="41">
        <f>O16+R15</f>
        <v>69603984.998841375</v>
      </c>
      <c r="S16" s="42"/>
      <c r="T16" s="51">
        <v>3.9337042123225809</v>
      </c>
      <c r="Y16" s="52"/>
    </row>
    <row r="17" spans="1:25" x14ac:dyDescent="0.2">
      <c r="A17" s="137"/>
      <c r="B17" s="45" t="s">
        <v>35</v>
      </c>
      <c r="C17" s="30">
        <v>380.18208601407298</v>
      </c>
      <c r="D17" s="46">
        <v>183320.79622377254</v>
      </c>
      <c r="E17" s="46">
        <v>124600.19317617257</v>
      </c>
      <c r="F17" s="32">
        <f t="shared" si="0"/>
        <v>0.67968389698721343</v>
      </c>
      <c r="G17" s="32">
        <f t="shared" si="9"/>
        <v>0.14218615858085612</v>
      </c>
      <c r="H17" s="32">
        <f t="shared" ref="H17:H24" si="12">G17+H16</f>
        <v>0.43346723842645996</v>
      </c>
      <c r="I17" s="47"/>
      <c r="J17" s="48">
        <v>341.74357066084337</v>
      </c>
      <c r="K17" s="49">
        <v>494.29505783352823</v>
      </c>
      <c r="L17" s="36">
        <f t="shared" si="1"/>
        <v>44.639168156899011</v>
      </c>
      <c r="M17" s="37">
        <f t="shared" si="2"/>
        <v>152.55148717268486</v>
      </c>
      <c r="N17" s="38"/>
      <c r="O17" s="50">
        <f t="shared" si="3"/>
        <v>27965860.093617212</v>
      </c>
      <c r="P17" s="40">
        <f t="shared" si="10"/>
        <v>0.13097976323230648</v>
      </c>
      <c r="Q17" s="40">
        <f t="shared" si="11"/>
        <v>0.45697415227146237</v>
      </c>
      <c r="R17" s="41">
        <f t="shared" ref="R17:R24" si="13">O17+R16</f>
        <v>97569845.092458591</v>
      </c>
      <c r="S17" s="42"/>
      <c r="T17" s="51">
        <v>3.7522736593263222</v>
      </c>
      <c r="Y17" s="52"/>
    </row>
    <row r="18" spans="1:25" x14ac:dyDescent="0.2">
      <c r="A18" s="137"/>
      <c r="B18" s="45" t="s">
        <v>36</v>
      </c>
      <c r="C18" s="30">
        <v>519.31195176361473</v>
      </c>
      <c r="D18" s="46">
        <v>173433.45679809083</v>
      </c>
      <c r="E18" s="46">
        <v>117751.20059070733</v>
      </c>
      <c r="F18" s="32">
        <f t="shared" si="0"/>
        <v>0.67894166883724105</v>
      </c>
      <c r="G18" s="32">
        <f t="shared" si="9"/>
        <v>0.13437050500077569</v>
      </c>
      <c r="H18" s="32">
        <f t="shared" si="12"/>
        <v>0.5678377434272357</v>
      </c>
      <c r="I18" s="47"/>
      <c r="J18" s="48">
        <v>451.62211953839642</v>
      </c>
      <c r="K18" s="49">
        <v>610.57959331648783</v>
      </c>
      <c r="L18" s="36">
        <f t="shared" si="1"/>
        <v>35.197008051900134</v>
      </c>
      <c r="M18" s="37">
        <f t="shared" si="2"/>
        <v>158.95747377809141</v>
      </c>
      <c r="N18" s="38"/>
      <c r="O18" s="50">
        <f t="shared" si="3"/>
        <v>27568544.161226273</v>
      </c>
      <c r="P18" s="40">
        <f t="shared" si="10"/>
        <v>0.12911891051478658</v>
      </c>
      <c r="Q18" s="40">
        <f t="shared" si="11"/>
        <v>0.58609306278624895</v>
      </c>
      <c r="R18" s="41">
        <f t="shared" si="13"/>
        <v>125138389.25368486</v>
      </c>
      <c r="S18" s="42"/>
      <c r="T18" s="51">
        <v>3.558440464583144</v>
      </c>
      <c r="Y18" s="52"/>
    </row>
    <row r="19" spans="1:25" x14ac:dyDescent="0.2">
      <c r="A19" s="137"/>
      <c r="B19" s="45" t="s">
        <v>37</v>
      </c>
      <c r="C19" s="30">
        <v>635.42070208089456</v>
      </c>
      <c r="D19" s="46">
        <v>175389.14998062328</v>
      </c>
      <c r="E19" s="46">
        <v>89236.045284767781</v>
      </c>
      <c r="F19" s="32">
        <f t="shared" si="0"/>
        <v>0.50878885777499028</v>
      </c>
      <c r="G19" s="32">
        <f t="shared" si="9"/>
        <v>0.1018307449014037</v>
      </c>
      <c r="H19" s="32">
        <f t="shared" si="12"/>
        <v>0.66966848832863946</v>
      </c>
      <c r="I19" s="47"/>
      <c r="J19" s="48">
        <v>559.20332735935403</v>
      </c>
      <c r="K19" s="49">
        <v>673.65720534592504</v>
      </c>
      <c r="L19" s="36">
        <f t="shared" si="1"/>
        <v>20.467309900862031</v>
      </c>
      <c r="M19" s="37">
        <f t="shared" si="2"/>
        <v>114.453877986571</v>
      </c>
      <c r="N19" s="38"/>
      <c r="O19" s="50">
        <f t="shared" si="3"/>
        <v>20073968.372050658</v>
      </c>
      <c r="P19" s="40">
        <f t="shared" si="10"/>
        <v>9.4017620616792627E-2</v>
      </c>
      <c r="Q19" s="40">
        <f t="shared" si="11"/>
        <v>0.68011068340304159</v>
      </c>
      <c r="R19" s="41">
        <f t="shared" si="13"/>
        <v>145212357.62573552</v>
      </c>
      <c r="S19" s="42"/>
      <c r="T19" s="51">
        <v>3.2127602133959638</v>
      </c>
      <c r="Y19" s="52"/>
    </row>
    <row r="20" spans="1:25" x14ac:dyDescent="0.2">
      <c r="A20" s="137"/>
      <c r="B20" s="45" t="s">
        <v>38</v>
      </c>
      <c r="C20" s="30">
        <v>792.80000659865448</v>
      </c>
      <c r="D20" s="46">
        <v>185037.24639350933</v>
      </c>
      <c r="E20" s="46">
        <v>89912.853970296987</v>
      </c>
      <c r="F20" s="32">
        <f t="shared" si="0"/>
        <v>0.48591759617457708</v>
      </c>
      <c r="G20" s="32">
        <f t="shared" si="9"/>
        <v>0.1026030777897925</v>
      </c>
      <c r="H20" s="32">
        <f t="shared" si="12"/>
        <v>0.77227156611843195</v>
      </c>
      <c r="I20" s="47"/>
      <c r="J20" s="48">
        <v>696.51468183514794</v>
      </c>
      <c r="K20" s="49">
        <v>807.69748870914327</v>
      </c>
      <c r="L20" s="36">
        <f t="shared" si="1"/>
        <v>15.962737006642191</v>
      </c>
      <c r="M20" s="37">
        <f t="shared" si="2"/>
        <v>111.18280687399533</v>
      </c>
      <c r="N20" s="38"/>
      <c r="O20" s="50">
        <f t="shared" si="3"/>
        <v>20572960.430265438</v>
      </c>
      <c r="P20" s="40">
        <f t="shared" si="10"/>
        <v>9.6354679495760917E-2</v>
      </c>
      <c r="Q20" s="40">
        <f t="shared" si="11"/>
        <v>0.77646536289880252</v>
      </c>
      <c r="R20" s="41">
        <f t="shared" si="13"/>
        <v>165785318.05600095</v>
      </c>
      <c r="S20" s="42"/>
      <c r="T20" s="51">
        <v>3.2233223426436068</v>
      </c>
      <c r="Y20" s="52"/>
    </row>
    <row r="21" spans="1:25" x14ac:dyDescent="0.2">
      <c r="A21" s="137"/>
      <c r="B21" s="45" t="s">
        <v>39</v>
      </c>
      <c r="C21" s="30">
        <v>999.65658326915673</v>
      </c>
      <c r="D21" s="46">
        <v>156955.93166644379</v>
      </c>
      <c r="E21" s="46">
        <v>56723.606171902444</v>
      </c>
      <c r="F21" s="32">
        <f t="shared" si="0"/>
        <v>0.36139829549385294</v>
      </c>
      <c r="G21" s="32">
        <f t="shared" si="9"/>
        <v>6.472952775468481E-2</v>
      </c>
      <c r="H21" s="32">
        <f t="shared" si="12"/>
        <v>0.83700109387311672</v>
      </c>
      <c r="I21" s="47"/>
      <c r="J21" s="48">
        <v>880.12599788342675</v>
      </c>
      <c r="K21" s="49">
        <v>967.42940904165607</v>
      </c>
      <c r="L21" s="36">
        <f t="shared" si="1"/>
        <v>9.9194219200638543</v>
      </c>
      <c r="M21" s="37">
        <f t="shared" si="2"/>
        <v>87.303411158229324</v>
      </c>
      <c r="N21" s="38"/>
      <c r="O21" s="50">
        <f t="shared" si="3"/>
        <v>13702788.235998489</v>
      </c>
      <c r="P21" s="40">
        <f t="shared" si="10"/>
        <v>6.4177820841746613E-2</v>
      </c>
      <c r="Q21" s="40">
        <f t="shared" si="11"/>
        <v>0.84064318374054914</v>
      </c>
      <c r="R21" s="41">
        <f t="shared" si="13"/>
        <v>179488106.29199943</v>
      </c>
      <c r="S21" s="42"/>
      <c r="T21" s="51">
        <v>3.1962657360521933</v>
      </c>
      <c r="Y21" s="52"/>
    </row>
    <row r="22" spans="1:25" x14ac:dyDescent="0.2">
      <c r="A22" s="137"/>
      <c r="B22" s="45" t="s">
        <v>40</v>
      </c>
      <c r="C22" s="30">
        <v>1245.5380572556357</v>
      </c>
      <c r="D22" s="46">
        <v>199250.51923778711</v>
      </c>
      <c r="E22" s="46">
        <v>66453.714307289847</v>
      </c>
      <c r="F22" s="32">
        <f t="shared" si="0"/>
        <v>0.3335183996583892</v>
      </c>
      <c r="G22" s="32">
        <f t="shared" si="9"/>
        <v>7.5832935085610495E-2</v>
      </c>
      <c r="H22" s="32">
        <f t="shared" si="12"/>
        <v>0.91283402895872723</v>
      </c>
      <c r="I22" s="47"/>
      <c r="J22" s="48">
        <v>1071.9801023523803</v>
      </c>
      <c r="K22" s="49">
        <v>1141.5913398133248</v>
      </c>
      <c r="L22" s="36">
        <f t="shared" si="1"/>
        <v>6.4937061152709585</v>
      </c>
      <c r="M22" s="37">
        <f t="shared" si="2"/>
        <v>69.611237460944494</v>
      </c>
      <c r="N22" s="38"/>
      <c r="O22" s="50">
        <f t="shared" si="3"/>
        <v>13870075.208878089</v>
      </c>
      <c r="P22" s="40">
        <f t="shared" si="10"/>
        <v>6.4961319294011985E-2</v>
      </c>
      <c r="Q22" s="40">
        <f t="shared" si="11"/>
        <v>0.90560450303456108</v>
      </c>
      <c r="R22" s="41">
        <f t="shared" si="13"/>
        <v>193358181.50087753</v>
      </c>
      <c r="S22" s="42"/>
      <c r="T22" s="51">
        <v>2.4632581259127639</v>
      </c>
      <c r="Y22" s="52"/>
    </row>
    <row r="23" spans="1:25" x14ac:dyDescent="0.2">
      <c r="A23" s="137"/>
      <c r="B23" s="45" t="s">
        <v>41</v>
      </c>
      <c r="C23" s="30">
        <v>1841.7832682034984</v>
      </c>
      <c r="D23" s="46">
        <v>175542.75451784238</v>
      </c>
      <c r="E23" s="46">
        <v>43225.27224028248</v>
      </c>
      <c r="F23" s="53">
        <f t="shared" si="0"/>
        <v>0.24623786016693164</v>
      </c>
      <c r="G23" s="32">
        <f t="shared" si="9"/>
        <v>4.9326050440127216E-2</v>
      </c>
      <c r="H23" s="32">
        <f t="shared" si="12"/>
        <v>0.9621600793988544</v>
      </c>
      <c r="I23" s="47"/>
      <c r="J23" s="48">
        <v>1528.509797279454</v>
      </c>
      <c r="K23" s="49">
        <v>1594.6639302616402</v>
      </c>
      <c r="L23" s="54">
        <f t="shared" si="1"/>
        <v>4.3280149790293709</v>
      </c>
      <c r="M23" s="37">
        <f t="shared" si="2"/>
        <v>66.154132982186184</v>
      </c>
      <c r="N23" s="38"/>
      <c r="O23" s="50">
        <f t="shared" si="3"/>
        <v>11612878.726432608</v>
      </c>
      <c r="P23" s="40">
        <f t="shared" si="10"/>
        <v>5.4389605788694805E-2</v>
      </c>
      <c r="Q23" s="40">
        <f t="shared" si="11"/>
        <v>0.95999410882325587</v>
      </c>
      <c r="R23" s="41">
        <f t="shared" si="13"/>
        <v>204971060.22731015</v>
      </c>
      <c r="S23" s="42"/>
      <c r="T23" s="51">
        <v>2.7561325651997377</v>
      </c>
      <c r="Y23" s="52"/>
    </row>
    <row r="24" spans="1:25" ht="17" thickBot="1" x14ac:dyDescent="0.25">
      <c r="A24" s="138"/>
      <c r="B24" s="55" t="s">
        <v>42</v>
      </c>
      <c r="C24" s="71">
        <v>0</v>
      </c>
      <c r="D24" s="57">
        <v>182844.76533735136</v>
      </c>
      <c r="E24" s="58">
        <v>33159.777743011189</v>
      </c>
      <c r="F24" s="59">
        <f t="shared" si="0"/>
        <v>0.18135481035965617</v>
      </c>
      <c r="G24" s="61">
        <f t="shared" si="9"/>
        <v>3.7839920601145272E-2</v>
      </c>
      <c r="H24" s="61">
        <f t="shared" si="12"/>
        <v>0.99999999999999967</v>
      </c>
      <c r="I24" s="47"/>
      <c r="J24" s="62">
        <v>3102.560024525113</v>
      </c>
      <c r="K24" s="63">
        <v>3149.2759973830039</v>
      </c>
      <c r="L24" s="64">
        <f t="shared" si="1"/>
        <v>1.5057234183580848</v>
      </c>
      <c r="M24" s="65">
        <f t="shared" si="2"/>
        <v>46.715972857890847</v>
      </c>
      <c r="N24" s="38"/>
      <c r="O24" s="66">
        <f t="shared" si="3"/>
        <v>8541771.0947071277</v>
      </c>
      <c r="P24" s="67">
        <f t="shared" si="10"/>
        <v>4.0005891176744031E-2</v>
      </c>
      <c r="Q24" s="67">
        <f t="shared" si="11"/>
        <v>0.99999999999999989</v>
      </c>
      <c r="R24" s="68">
        <f t="shared" si="13"/>
        <v>213512831.32201728</v>
      </c>
      <c r="S24" s="42"/>
      <c r="T24" s="69">
        <v>2.2612764545032897</v>
      </c>
      <c r="Y24" s="52"/>
    </row>
    <row r="25" spans="1:25" ht="17" thickTop="1" x14ac:dyDescent="0.2">
      <c r="A25" s="139" t="s">
        <v>44</v>
      </c>
      <c r="B25" s="29" t="s">
        <v>32</v>
      </c>
      <c r="C25" s="72">
        <v>0</v>
      </c>
      <c r="D25" s="31">
        <v>876136.30058714189</v>
      </c>
      <c r="E25" s="31">
        <v>503995.89528245467</v>
      </c>
      <c r="F25" s="73">
        <f t="shared" si="0"/>
        <v>0.5752482746630887</v>
      </c>
      <c r="G25" s="32">
        <f>E25/$E$25</f>
        <v>1</v>
      </c>
      <c r="H25" s="73"/>
      <c r="I25" s="33"/>
      <c r="J25" s="34">
        <v>731.94338248957922</v>
      </c>
      <c r="K25" s="35">
        <v>874.09795239109246</v>
      </c>
      <c r="L25" s="36">
        <f t="shared" si="1"/>
        <v>19.421525394218197</v>
      </c>
      <c r="M25" s="37">
        <f t="shared" si="2"/>
        <v>142.15456990151324</v>
      </c>
      <c r="N25" s="38"/>
      <c r="O25" s="74">
        <f t="shared" si="3"/>
        <v>124546778.98506808</v>
      </c>
      <c r="P25" s="70">
        <f t="shared" ref="P25:P35" si="14">O25/SUM($O$26:$O$35)</f>
        <v>1.0000000000000016</v>
      </c>
      <c r="Q25" s="70"/>
      <c r="R25" s="75"/>
      <c r="S25" s="42"/>
      <c r="T25" s="43">
        <v>3.1867654617235774</v>
      </c>
    </row>
    <row r="26" spans="1:25" x14ac:dyDescent="0.2">
      <c r="A26" s="137"/>
      <c r="B26" s="45" t="s">
        <v>33</v>
      </c>
      <c r="C26" s="30">
        <v>52.661723257315238</v>
      </c>
      <c r="D26" s="46">
        <v>87075.424447723286</v>
      </c>
      <c r="E26" s="46">
        <v>59379.344173929669</v>
      </c>
      <c r="F26" s="73">
        <f t="shared" si="0"/>
        <v>0.68192999977368729</v>
      </c>
      <c r="G26" s="32">
        <f t="shared" ref="G26:G35" si="15">E26/$E$25</f>
        <v>0.11781711861095946</v>
      </c>
      <c r="H26" s="32">
        <f>G26</f>
        <v>0.11781711861095946</v>
      </c>
      <c r="I26" s="47"/>
      <c r="J26" s="48">
        <v>17.404876835570398</v>
      </c>
      <c r="K26" s="49">
        <v>223.06235291937278</v>
      </c>
      <c r="L26" s="36">
        <f t="shared" si="1"/>
        <v>1181.6083390116246</v>
      </c>
      <c r="M26" s="37">
        <f t="shared" si="2"/>
        <v>205.65747608380238</v>
      </c>
      <c r="N26" s="38"/>
      <c r="O26" s="50">
        <f t="shared" si="3"/>
        <v>17907712.020844594</v>
      </c>
      <c r="P26" s="40">
        <f t="shared" si="14"/>
        <v>0.14378302005699864</v>
      </c>
      <c r="Q26" s="40">
        <f>P26</f>
        <v>0.14378302005699864</v>
      </c>
      <c r="R26" s="41">
        <f>O26</f>
        <v>17907712.020844594</v>
      </c>
      <c r="S26" s="42"/>
      <c r="T26" s="51">
        <v>2.9407648976158227</v>
      </c>
    </row>
    <row r="27" spans="1:25" x14ac:dyDescent="0.2">
      <c r="A27" s="137"/>
      <c r="B27" s="45" t="s">
        <v>34</v>
      </c>
      <c r="C27" s="30">
        <v>140.09891933785934</v>
      </c>
      <c r="D27" s="46">
        <v>88113.865756346568</v>
      </c>
      <c r="E27" s="46">
        <v>79980.616502224482</v>
      </c>
      <c r="F27" s="73">
        <f t="shared" si="0"/>
        <v>0.90769614765725704</v>
      </c>
      <c r="G27" s="32">
        <f t="shared" si="15"/>
        <v>0.15869299184946914</v>
      </c>
      <c r="H27" s="32">
        <f>G27+H26</f>
        <v>0.27651011046042862</v>
      </c>
      <c r="I27" s="47"/>
      <c r="J27" s="48">
        <v>85.054437347750593</v>
      </c>
      <c r="K27" s="49">
        <v>347.83681405950102</v>
      </c>
      <c r="L27" s="36">
        <f t="shared" si="1"/>
        <v>308.95786852054243</v>
      </c>
      <c r="M27" s="37">
        <f t="shared" si="2"/>
        <v>262.78237671175043</v>
      </c>
      <c r="N27" s="38"/>
      <c r="O27" s="50">
        <f t="shared" si="3"/>
        <v>23154771.064712871</v>
      </c>
      <c r="P27" s="40">
        <f t="shared" si="14"/>
        <v>0.18591224320212194</v>
      </c>
      <c r="Q27" s="40">
        <f t="shared" ref="Q27:Q35" si="16">P27+Q26</f>
        <v>0.32969526325912057</v>
      </c>
      <c r="R27" s="41">
        <f>O27+R26</f>
        <v>41062483.085557461</v>
      </c>
      <c r="S27" s="42"/>
      <c r="T27" s="51">
        <v>3.8498083466313373</v>
      </c>
    </row>
    <row r="28" spans="1:25" x14ac:dyDescent="0.2">
      <c r="A28" s="137"/>
      <c r="B28" s="45" t="s">
        <v>35</v>
      </c>
      <c r="C28" s="30">
        <v>239.72211234854615</v>
      </c>
      <c r="D28" s="46">
        <v>85074.722286398523</v>
      </c>
      <c r="E28" s="46">
        <v>69729.519528974619</v>
      </c>
      <c r="F28" s="73">
        <f t="shared" si="0"/>
        <v>0.81962676638819609</v>
      </c>
      <c r="G28" s="32">
        <f t="shared" si="15"/>
        <v>0.13835334807617047</v>
      </c>
      <c r="H28" s="32">
        <f t="shared" ref="H28:H35" si="17">G28+H27</f>
        <v>0.41486345853659912</v>
      </c>
      <c r="I28" s="47"/>
      <c r="J28" s="48">
        <v>188.78979723269467</v>
      </c>
      <c r="K28" s="49">
        <v>363.83958242114187</v>
      </c>
      <c r="L28" s="36">
        <f t="shared" si="1"/>
        <v>92.722057947171749</v>
      </c>
      <c r="M28" s="37">
        <f t="shared" si="2"/>
        <v>175.0497851884472</v>
      </c>
      <c r="N28" s="38"/>
      <c r="O28" s="50">
        <f t="shared" si="3"/>
        <v>14892311.861200863</v>
      </c>
      <c r="P28" s="40">
        <f t="shared" si="14"/>
        <v>0.11957203536340612</v>
      </c>
      <c r="Q28" s="40">
        <f t="shared" si="16"/>
        <v>0.44926729862252668</v>
      </c>
      <c r="R28" s="41">
        <f t="shared" ref="R28:R35" si="18">O28+R27</f>
        <v>55954794.946758322</v>
      </c>
      <c r="S28" s="42"/>
      <c r="T28" s="51">
        <v>4.4313526680497546</v>
      </c>
    </row>
    <row r="29" spans="1:25" x14ac:dyDescent="0.2">
      <c r="A29" s="137"/>
      <c r="B29" s="45" t="s">
        <v>36</v>
      </c>
      <c r="C29" s="30">
        <v>335.66425441128956</v>
      </c>
      <c r="D29" s="46">
        <v>89831.687988703226</v>
      </c>
      <c r="E29" s="46">
        <v>73593.67572176973</v>
      </c>
      <c r="F29" s="73">
        <f t="shared" si="0"/>
        <v>0.81923959539783442</v>
      </c>
      <c r="G29" s="32">
        <f t="shared" si="15"/>
        <v>0.14602038709169562</v>
      </c>
      <c r="H29" s="32">
        <f t="shared" si="17"/>
        <v>0.56088384562829474</v>
      </c>
      <c r="I29" s="47"/>
      <c r="J29" s="48">
        <v>286.61365036619969</v>
      </c>
      <c r="K29" s="49">
        <v>460.25337064833781</v>
      </c>
      <c r="L29" s="36">
        <f t="shared" si="1"/>
        <v>60.583199739538784</v>
      </c>
      <c r="M29" s="37">
        <f t="shared" si="2"/>
        <v>173.63972028213811</v>
      </c>
      <c r="N29" s="38"/>
      <c r="O29" s="50">
        <f t="shared" si="3"/>
        <v>15598349.174830735</v>
      </c>
      <c r="P29" s="40">
        <f t="shared" si="14"/>
        <v>0.12524088781694503</v>
      </c>
      <c r="Q29" s="40">
        <f t="shared" si="16"/>
        <v>0.57450818643947166</v>
      </c>
      <c r="R29" s="41">
        <f t="shared" si="18"/>
        <v>71553144.121589065</v>
      </c>
      <c r="S29" s="42"/>
      <c r="T29" s="51">
        <v>4.3829250971415181</v>
      </c>
    </row>
    <row r="30" spans="1:25" x14ac:dyDescent="0.2">
      <c r="A30" s="137"/>
      <c r="B30" s="45" t="s">
        <v>37</v>
      </c>
      <c r="C30" s="30">
        <v>444.81903126756566</v>
      </c>
      <c r="D30" s="46">
        <v>87889.666391817533</v>
      </c>
      <c r="E30" s="46">
        <v>60319.545083176206</v>
      </c>
      <c r="F30" s="73">
        <f t="shared" si="0"/>
        <v>0.6863098650786541</v>
      </c>
      <c r="G30" s="32">
        <f t="shared" si="15"/>
        <v>0.11968261179859668</v>
      </c>
      <c r="H30" s="32">
        <f t="shared" si="17"/>
        <v>0.68056645742689148</v>
      </c>
      <c r="I30" s="47"/>
      <c r="J30" s="48">
        <v>384.33804794503226</v>
      </c>
      <c r="K30" s="49">
        <v>534.08146983267193</v>
      </c>
      <c r="L30" s="36">
        <f t="shared" si="1"/>
        <v>38.961383783958816</v>
      </c>
      <c r="M30" s="37">
        <f t="shared" si="2"/>
        <v>149.74342188763967</v>
      </c>
      <c r="N30" s="38"/>
      <c r="O30" s="50">
        <f t="shared" si="3"/>
        <v>13160899.394073838</v>
      </c>
      <c r="P30" s="40">
        <f t="shared" si="14"/>
        <v>0.10567033127088513</v>
      </c>
      <c r="Q30" s="40">
        <f t="shared" si="16"/>
        <v>0.68017851771035676</v>
      </c>
      <c r="R30" s="41">
        <f t="shared" si="18"/>
        <v>84714043.515662909</v>
      </c>
      <c r="S30" s="42"/>
      <c r="T30" s="51">
        <v>3.8486295686559191</v>
      </c>
    </row>
    <row r="31" spans="1:25" x14ac:dyDescent="0.2">
      <c r="A31" s="137"/>
      <c r="B31" s="45" t="s">
        <v>38</v>
      </c>
      <c r="C31" s="30">
        <v>554.95234353847911</v>
      </c>
      <c r="D31" s="46">
        <v>86820.551535958875</v>
      </c>
      <c r="E31" s="46">
        <v>49622.613778804742</v>
      </c>
      <c r="F31" s="73">
        <f t="shared" si="0"/>
        <v>0.57155377270613528</v>
      </c>
      <c r="G31" s="32">
        <f t="shared" si="15"/>
        <v>9.8458368894045689E-2</v>
      </c>
      <c r="H31" s="32">
        <f t="shared" si="17"/>
        <v>0.77902482632093717</v>
      </c>
      <c r="I31" s="47"/>
      <c r="J31" s="48">
        <v>499.85619079847436</v>
      </c>
      <c r="K31" s="49">
        <v>650.72744798374617</v>
      </c>
      <c r="L31" s="36">
        <f t="shared" si="1"/>
        <v>30.182932603929302</v>
      </c>
      <c r="M31" s="37">
        <f t="shared" si="2"/>
        <v>150.87125718527182</v>
      </c>
      <c r="N31" s="38"/>
      <c r="O31" s="50">
        <f t="shared" si="3"/>
        <v>13098725.759748798</v>
      </c>
      <c r="P31" s="40">
        <f t="shared" si="14"/>
        <v>0.10517113221626731</v>
      </c>
      <c r="Q31" s="40">
        <f t="shared" si="16"/>
        <v>0.78534964992662404</v>
      </c>
      <c r="R31" s="41">
        <f t="shared" si="18"/>
        <v>97812769.27541171</v>
      </c>
      <c r="S31" s="42"/>
      <c r="T31" s="51">
        <v>3.1686938140153877</v>
      </c>
    </row>
    <row r="32" spans="1:25" x14ac:dyDescent="0.2">
      <c r="A32" s="137"/>
      <c r="B32" s="45" t="s">
        <v>39</v>
      </c>
      <c r="C32" s="30">
        <v>766.83880026505483</v>
      </c>
      <c r="D32" s="46">
        <v>88347.593426878404</v>
      </c>
      <c r="E32" s="46">
        <v>43773.231041363062</v>
      </c>
      <c r="F32" s="73">
        <f t="shared" si="0"/>
        <v>0.49546602622053681</v>
      </c>
      <c r="G32" s="32">
        <f t="shared" si="15"/>
        <v>8.6852356241574558E-2</v>
      </c>
      <c r="H32" s="32">
        <f t="shared" si="17"/>
        <v>0.86587718256251178</v>
      </c>
      <c r="I32" s="47"/>
      <c r="J32" s="48">
        <v>658.79975021110681</v>
      </c>
      <c r="K32" s="49">
        <v>778.8465202293379</v>
      </c>
      <c r="L32" s="36">
        <f t="shared" si="1"/>
        <v>18.222042430915188</v>
      </c>
      <c r="M32" s="37">
        <f t="shared" si="2"/>
        <v>120.04677001823109</v>
      </c>
      <c r="N32" s="38"/>
      <c r="O32" s="50">
        <f t="shared" si="3"/>
        <v>10605843.229780655</v>
      </c>
      <c r="P32" s="40">
        <f t="shared" si="14"/>
        <v>8.5155499935106363E-2</v>
      </c>
      <c r="Q32" s="40">
        <f t="shared" si="16"/>
        <v>0.87050514986173044</v>
      </c>
      <c r="R32" s="41">
        <f t="shared" si="18"/>
        <v>108418612.50519237</v>
      </c>
      <c r="S32" s="42"/>
      <c r="T32" s="51">
        <v>3.2455433601483454</v>
      </c>
    </row>
    <row r="33" spans="1:20" x14ac:dyDescent="0.2">
      <c r="A33" s="137"/>
      <c r="B33" s="45" t="s">
        <v>40</v>
      </c>
      <c r="C33" s="30">
        <v>1044.4355290058566</v>
      </c>
      <c r="D33" s="46">
        <v>78888.754904026238</v>
      </c>
      <c r="E33" s="46">
        <v>29181.318331896917</v>
      </c>
      <c r="F33" s="73">
        <f t="shared" si="0"/>
        <v>0.36990466343901685</v>
      </c>
      <c r="G33" s="32">
        <f t="shared" si="15"/>
        <v>5.7899912687865873E-2</v>
      </c>
      <c r="H33" s="32">
        <f t="shared" si="17"/>
        <v>0.92377709525037766</v>
      </c>
      <c r="I33" s="47"/>
      <c r="J33" s="48">
        <v>901.16284420048373</v>
      </c>
      <c r="K33" s="49">
        <v>991.6028511800705</v>
      </c>
      <c r="L33" s="36">
        <f t="shared" si="1"/>
        <v>10.035922759312776</v>
      </c>
      <c r="M33" s="37">
        <f t="shared" si="2"/>
        <v>90.440006979586769</v>
      </c>
      <c r="N33" s="38"/>
      <c r="O33" s="50">
        <f t="shared" si="3"/>
        <v>7134699.5441310434</v>
      </c>
      <c r="P33" s="40">
        <f t="shared" si="14"/>
        <v>5.7285299565928025E-2</v>
      </c>
      <c r="Q33" s="40">
        <f t="shared" si="16"/>
        <v>0.92779044942765843</v>
      </c>
      <c r="R33" s="41">
        <f t="shared" si="18"/>
        <v>115553312.04932341</v>
      </c>
      <c r="S33" s="42"/>
      <c r="T33" s="51">
        <v>2.906919287746152</v>
      </c>
    </row>
    <row r="34" spans="1:20" x14ac:dyDescent="0.2">
      <c r="A34" s="137"/>
      <c r="B34" s="45" t="s">
        <v>41</v>
      </c>
      <c r="C34" s="30">
        <v>1504.8918805448716</v>
      </c>
      <c r="D34" s="46">
        <v>95706.450299813834</v>
      </c>
      <c r="E34" s="46">
        <v>28089.08009305234</v>
      </c>
      <c r="F34" s="73">
        <f t="shared" si="0"/>
        <v>0.29349202697476889</v>
      </c>
      <c r="G34" s="32">
        <f t="shared" si="15"/>
        <v>5.5732755675143672E-2</v>
      </c>
      <c r="H34" s="32">
        <f t="shared" si="17"/>
        <v>0.97950985092552134</v>
      </c>
      <c r="I34" s="47"/>
      <c r="J34" s="48">
        <v>1221.4082912679348</v>
      </c>
      <c r="K34" s="49">
        <v>1289.1087267404509</v>
      </c>
      <c r="L34" s="54">
        <f t="shared" si="1"/>
        <v>5.5428177421521285</v>
      </c>
      <c r="M34" s="37">
        <f t="shared" si="2"/>
        <v>67.700435472516119</v>
      </c>
      <c r="N34" s="38"/>
      <c r="O34" s="50">
        <f t="shared" si="3"/>
        <v>6479368.3628261173</v>
      </c>
      <c r="P34" s="40">
        <f t="shared" si="14"/>
        <v>5.2023572312560079E-2</v>
      </c>
      <c r="Q34" s="40">
        <f t="shared" si="16"/>
        <v>0.97981402174021848</v>
      </c>
      <c r="R34" s="41">
        <f t="shared" si="18"/>
        <v>122032680.41214953</v>
      </c>
      <c r="S34" s="42"/>
      <c r="T34" s="51">
        <v>2.4202536028805359</v>
      </c>
    </row>
    <row r="35" spans="1:20" ht="17" thickBot="1" x14ac:dyDescent="0.25">
      <c r="A35" s="138"/>
      <c r="B35" s="55" t="s">
        <v>42</v>
      </c>
      <c r="C35" s="71">
        <v>0</v>
      </c>
      <c r="D35" s="57">
        <v>88387.583549475341</v>
      </c>
      <c r="E35" s="57">
        <v>10326.951027262863</v>
      </c>
      <c r="F35" s="76">
        <f t="shared" si="0"/>
        <v>0.11683712363832537</v>
      </c>
      <c r="G35" s="60">
        <f t="shared" si="15"/>
        <v>2.0490149074478721E-2</v>
      </c>
      <c r="H35" s="61">
        <f t="shared" si="17"/>
        <v>1</v>
      </c>
      <c r="I35" s="47"/>
      <c r="J35" s="62">
        <v>3021.8628523678967</v>
      </c>
      <c r="K35" s="77">
        <v>3050.3068766522701</v>
      </c>
      <c r="L35" s="64">
        <f t="shared" si="1"/>
        <v>0.94127449437637623</v>
      </c>
      <c r="M35" s="78">
        <f t="shared" si="2"/>
        <v>28.444024284373427</v>
      </c>
      <c r="N35" s="38"/>
      <c r="O35" s="66">
        <f t="shared" si="3"/>
        <v>2514098.572918362</v>
      </c>
      <c r="P35" s="67">
        <f t="shared" si="14"/>
        <v>2.0185978259781259E-2</v>
      </c>
      <c r="Q35" s="67">
        <f t="shared" si="16"/>
        <v>0.99999999999999978</v>
      </c>
      <c r="R35" s="68">
        <f t="shared" si="18"/>
        <v>124546778.98506789</v>
      </c>
      <c r="S35" s="42"/>
      <c r="T35" s="69">
        <v>2.3955633625431885</v>
      </c>
    </row>
    <row r="36" spans="1:20" ht="17" thickTop="1" x14ac:dyDescent="0.2">
      <c r="A36" s="139" t="s">
        <v>45</v>
      </c>
      <c r="B36" s="29" t="s">
        <v>32</v>
      </c>
      <c r="C36" s="72">
        <v>0</v>
      </c>
      <c r="D36" s="31">
        <v>4034785.25471175</v>
      </c>
      <c r="E36" s="31">
        <v>2524795.5478931228</v>
      </c>
      <c r="F36" s="73">
        <f t="shared" si="0"/>
        <v>0.62575710688560482</v>
      </c>
      <c r="G36" s="32">
        <f>E36/$E$36</f>
        <v>1</v>
      </c>
      <c r="H36" s="73"/>
      <c r="I36" s="33"/>
      <c r="J36" s="34">
        <v>608.03262468400806</v>
      </c>
      <c r="K36" s="35">
        <v>756.74197522673762</v>
      </c>
      <c r="L36" s="36">
        <f t="shared" si="1"/>
        <v>24.457462396859576</v>
      </c>
      <c r="M36" s="37">
        <f t="shared" si="2"/>
        <v>148.70935054272957</v>
      </c>
      <c r="N36" s="38"/>
      <c r="O36" s="74">
        <f t="shared" si="3"/>
        <v>600010294.80756605</v>
      </c>
      <c r="P36" s="70">
        <f t="shared" ref="P36:P46" si="19">O36/SUM($O$37:$O$46)</f>
        <v>1.0000000000000027</v>
      </c>
      <c r="Q36" s="70"/>
      <c r="R36" s="75"/>
      <c r="S36" s="42"/>
      <c r="T36" s="43">
        <v>3.6667540306289919</v>
      </c>
    </row>
    <row r="37" spans="1:20" x14ac:dyDescent="0.2">
      <c r="A37" s="137"/>
      <c r="B37" s="45" t="s">
        <v>33</v>
      </c>
      <c r="C37" s="72">
        <v>0</v>
      </c>
      <c r="D37" s="46">
        <v>464732.84755201376</v>
      </c>
      <c r="E37" s="46">
        <v>367710.83640529431</v>
      </c>
      <c r="F37" s="73">
        <f t="shared" si="0"/>
        <v>0.79123057115978757</v>
      </c>
      <c r="G37" s="32">
        <f t="shared" ref="G37:G46" si="20">E37/$E$36</f>
        <v>0.14563984664506383</v>
      </c>
      <c r="H37" s="32">
        <f>G37</f>
        <v>0.14563984664506383</v>
      </c>
      <c r="I37" s="47"/>
      <c r="J37" s="48">
        <v>0</v>
      </c>
      <c r="K37" s="49">
        <v>236.18912828487089</v>
      </c>
      <c r="L37" s="36" t="e">
        <f t="shared" si="1"/>
        <v>#DIV/0!</v>
      </c>
      <c r="M37" s="37">
        <f t="shared" si="2"/>
        <v>236.18912828487089</v>
      </c>
      <c r="N37" s="38"/>
      <c r="O37" s="50">
        <f t="shared" si="3"/>
        <v>109764846.14865592</v>
      </c>
      <c r="P37" s="40">
        <f t="shared" si="19"/>
        <v>0.18293827139059296</v>
      </c>
      <c r="Q37" s="40">
        <f>P37</f>
        <v>0.18293827139059296</v>
      </c>
      <c r="R37" s="41">
        <f>O37</f>
        <v>109764846.14865592</v>
      </c>
      <c r="S37" s="42"/>
      <c r="T37" s="51">
        <v>3.2579123411376809</v>
      </c>
    </row>
    <row r="38" spans="1:20" x14ac:dyDescent="0.2">
      <c r="A38" s="137"/>
      <c r="B38" s="45" t="s">
        <v>34</v>
      </c>
      <c r="C38" s="30">
        <v>87.44959093698391</v>
      </c>
      <c r="D38" s="46">
        <v>331597.06415699085</v>
      </c>
      <c r="E38" s="46">
        <v>282882.39181690052</v>
      </c>
      <c r="F38" s="73">
        <f t="shared" si="0"/>
        <v>0.85309076102969683</v>
      </c>
      <c r="G38" s="32">
        <f t="shared" si="20"/>
        <v>0.1120417025659597</v>
      </c>
      <c r="H38" s="32">
        <f>G38+H37</f>
        <v>0.25768154921102354</v>
      </c>
      <c r="I38" s="47"/>
      <c r="J38" s="48">
        <v>45.522081564137537</v>
      </c>
      <c r="K38" s="49">
        <v>235.68213680147034</v>
      </c>
      <c r="L38" s="36">
        <f t="shared" si="1"/>
        <v>417.73145845584878</v>
      </c>
      <c r="M38" s="37">
        <f t="shared" si="2"/>
        <v>190.16005523733281</v>
      </c>
      <c r="N38" s="38"/>
      <c r="O38" s="50">
        <f t="shared" si="3"/>
        <v>63056516.036630772</v>
      </c>
      <c r="P38" s="40">
        <f t="shared" si="19"/>
        <v>0.1050923902178283</v>
      </c>
      <c r="Q38" s="40">
        <f t="shared" ref="Q38:Q46" si="21">P38+Q37</f>
        <v>0.28803066160842128</v>
      </c>
      <c r="R38" s="41">
        <f>O38+R37</f>
        <v>172821362.1852867</v>
      </c>
      <c r="S38" s="42"/>
      <c r="T38" s="51">
        <v>4.8971366592265158</v>
      </c>
    </row>
    <row r="39" spans="1:20" x14ac:dyDescent="0.2">
      <c r="A39" s="137"/>
      <c r="B39" s="45" t="s">
        <v>35</v>
      </c>
      <c r="C39" s="30">
        <v>174.13941589753972</v>
      </c>
      <c r="D39" s="46">
        <v>399989.68702071905</v>
      </c>
      <c r="E39" s="46">
        <v>334366.90183854313</v>
      </c>
      <c r="F39" s="73">
        <f t="shared" si="0"/>
        <v>0.8359388071453534</v>
      </c>
      <c r="G39" s="32">
        <f t="shared" si="20"/>
        <v>0.13243325865239414</v>
      </c>
      <c r="H39" s="32">
        <f t="shared" ref="H39:H46" si="22">G39+H38</f>
        <v>0.39011480786341768</v>
      </c>
      <c r="I39" s="47"/>
      <c r="J39" s="48">
        <v>131.81193835815245</v>
      </c>
      <c r="K39" s="49">
        <v>324.16413572385164</v>
      </c>
      <c r="L39" s="36">
        <f t="shared" si="1"/>
        <v>145.9292684423242</v>
      </c>
      <c r="M39" s="37">
        <f t="shared" si="2"/>
        <v>192.3521973656992</v>
      </c>
      <c r="N39" s="38"/>
      <c r="O39" s="50">
        <f t="shared" si="3"/>
        <v>76938895.222053602</v>
      </c>
      <c r="P39" s="40">
        <f t="shared" si="19"/>
        <v>0.12822929187694934</v>
      </c>
      <c r="Q39" s="40">
        <f t="shared" si="21"/>
        <v>0.41625995348537059</v>
      </c>
      <c r="R39" s="41">
        <f t="shared" ref="R39:R46" si="23">O39+R38</f>
        <v>249760257.40734029</v>
      </c>
      <c r="S39" s="42"/>
      <c r="T39" s="51">
        <v>5.0507255335040018</v>
      </c>
    </row>
    <row r="40" spans="1:20" x14ac:dyDescent="0.2">
      <c r="A40" s="137"/>
      <c r="B40" s="45" t="s">
        <v>36</v>
      </c>
      <c r="C40" s="30">
        <v>261.03083457332849</v>
      </c>
      <c r="D40" s="46">
        <v>381810.78244405607</v>
      </c>
      <c r="E40" s="46">
        <v>309638.05640438263</v>
      </c>
      <c r="F40" s="73">
        <f t="shared" si="0"/>
        <v>0.8109725304830846</v>
      </c>
      <c r="G40" s="32">
        <f t="shared" si="20"/>
        <v>0.12263886343698906</v>
      </c>
      <c r="H40" s="32">
        <f t="shared" si="22"/>
        <v>0.51275367130040672</v>
      </c>
      <c r="I40" s="47"/>
      <c r="J40" s="48">
        <v>213.00958029853737</v>
      </c>
      <c r="K40" s="49">
        <v>375.51030616133664</v>
      </c>
      <c r="L40" s="36">
        <f t="shared" si="1"/>
        <v>76.287989317218091</v>
      </c>
      <c r="M40" s="37">
        <f t="shared" si="2"/>
        <v>162.50072586279927</v>
      </c>
      <c r="N40" s="38"/>
      <c r="O40" s="50">
        <f t="shared" si="3"/>
        <v>62044529.289402448</v>
      </c>
      <c r="P40" s="40">
        <f t="shared" si="19"/>
        <v>0.10340577457808685</v>
      </c>
      <c r="Q40" s="40">
        <f t="shared" si="21"/>
        <v>0.51966572806345745</v>
      </c>
      <c r="R40" s="41">
        <f t="shared" si="23"/>
        <v>311804786.69674271</v>
      </c>
      <c r="S40" s="42"/>
      <c r="T40" s="51">
        <v>5.0132382994473828</v>
      </c>
    </row>
    <row r="41" spans="1:20" x14ac:dyDescent="0.2">
      <c r="A41" s="137"/>
      <c r="B41" s="45" t="s">
        <v>37</v>
      </c>
      <c r="C41" s="30">
        <v>348.27155457765588</v>
      </c>
      <c r="D41" s="46">
        <v>412089.78557023924</v>
      </c>
      <c r="E41" s="46">
        <v>306359.86969716026</v>
      </c>
      <c r="F41" s="73">
        <f t="shared" si="0"/>
        <v>0.74342990393034702</v>
      </c>
      <c r="G41" s="32">
        <f t="shared" si="20"/>
        <v>0.12134046653908659</v>
      </c>
      <c r="H41" s="32">
        <f t="shared" si="22"/>
        <v>0.63409413783949331</v>
      </c>
      <c r="I41" s="47"/>
      <c r="J41" s="48">
        <v>297.7926116078479</v>
      </c>
      <c r="K41" s="49">
        <v>469.1758587317313</v>
      </c>
      <c r="L41" s="36">
        <f t="shared" si="1"/>
        <v>57.551208607408853</v>
      </c>
      <c r="M41" s="37">
        <f t="shared" si="2"/>
        <v>171.38324712388339</v>
      </c>
      <c r="N41" s="38"/>
      <c r="O41" s="50">
        <f t="shared" si="3"/>
        <v>70625285.557612434</v>
      </c>
      <c r="P41" s="40">
        <f t="shared" si="19"/>
        <v>0.11770678964810662</v>
      </c>
      <c r="Q41" s="40">
        <f t="shared" si="21"/>
        <v>0.63737251771156411</v>
      </c>
      <c r="R41" s="41">
        <f t="shared" si="23"/>
        <v>382430072.25435513</v>
      </c>
      <c r="S41" s="42"/>
      <c r="T41" s="51">
        <v>4.3977271480011968</v>
      </c>
    </row>
    <row r="42" spans="1:20" x14ac:dyDescent="0.2">
      <c r="A42" s="137"/>
      <c r="B42" s="45" t="s">
        <v>38</v>
      </c>
      <c r="C42" s="30">
        <v>449.67613364456662</v>
      </c>
      <c r="D42" s="46">
        <v>425775.58153090719</v>
      </c>
      <c r="E42" s="46">
        <v>257929.27631144234</v>
      </c>
      <c r="F42" s="73">
        <f t="shared" si="0"/>
        <v>0.60578691568933751</v>
      </c>
      <c r="G42" s="32">
        <f t="shared" si="20"/>
        <v>0.10215848032791318</v>
      </c>
      <c r="H42" s="32">
        <f t="shared" si="22"/>
        <v>0.7362526181674065</v>
      </c>
      <c r="I42" s="47"/>
      <c r="J42" s="48">
        <v>392.21717056186918</v>
      </c>
      <c r="K42" s="49">
        <v>534.5336050727667</v>
      </c>
      <c r="L42" s="36">
        <f t="shared" si="1"/>
        <v>36.285110696969916</v>
      </c>
      <c r="M42" s="37">
        <f t="shared" si="2"/>
        <v>142.31643451089752</v>
      </c>
      <c r="N42" s="38"/>
      <c r="O42" s="50">
        <f t="shared" si="3"/>
        <v>60594862.665282659</v>
      </c>
      <c r="P42" s="40">
        <f t="shared" si="19"/>
        <v>0.1009897049928396</v>
      </c>
      <c r="Q42" s="40">
        <f t="shared" si="21"/>
        <v>0.73836222270440377</v>
      </c>
      <c r="R42" s="41">
        <f t="shared" si="23"/>
        <v>443024934.9196378</v>
      </c>
      <c r="S42" s="42"/>
      <c r="T42" s="51">
        <v>3.9707317407697258</v>
      </c>
    </row>
    <row r="43" spans="1:20" x14ac:dyDescent="0.2">
      <c r="A43" s="137"/>
      <c r="B43" s="45" t="s">
        <v>39</v>
      </c>
      <c r="C43" s="30">
        <v>581.85865368262739</v>
      </c>
      <c r="D43" s="46">
        <v>407798.85407635215</v>
      </c>
      <c r="E43" s="46">
        <v>227834.26900685113</v>
      </c>
      <c r="F43" s="73">
        <f t="shared" si="0"/>
        <v>0.55869276416405456</v>
      </c>
      <c r="G43" s="32">
        <f t="shared" si="20"/>
        <v>9.0238700395750063E-2</v>
      </c>
      <c r="H43" s="32">
        <f t="shared" si="22"/>
        <v>0.82649131856315661</v>
      </c>
      <c r="I43" s="47"/>
      <c r="J43" s="48">
        <v>513.91018545629879</v>
      </c>
      <c r="K43" s="49">
        <v>646.1594824296136</v>
      </c>
      <c r="L43" s="36">
        <f t="shared" si="1"/>
        <v>25.733931865135375</v>
      </c>
      <c r="M43" s="37">
        <f t="shared" si="2"/>
        <v>132.24929697331481</v>
      </c>
      <c r="N43" s="38"/>
      <c r="O43" s="50">
        <f t="shared" si="3"/>
        <v>53931111.758120969</v>
      </c>
      <c r="P43" s="40">
        <f t="shared" si="19"/>
        <v>8.9883644038837321E-2</v>
      </c>
      <c r="Q43" s="40">
        <f t="shared" si="21"/>
        <v>0.82824586674324108</v>
      </c>
      <c r="R43" s="41">
        <f t="shared" si="23"/>
        <v>496956046.67775875</v>
      </c>
      <c r="S43" s="42"/>
      <c r="T43" s="51">
        <v>3.5134299347610325</v>
      </c>
    </row>
    <row r="44" spans="1:20" x14ac:dyDescent="0.2">
      <c r="A44" s="137"/>
      <c r="B44" s="45" t="s">
        <v>40</v>
      </c>
      <c r="C44" s="30">
        <v>789.5295832415718</v>
      </c>
      <c r="D44" s="46">
        <v>403353.66555038246</v>
      </c>
      <c r="E44" s="46">
        <v>231228.15237202676</v>
      </c>
      <c r="F44" s="73">
        <f t="shared" si="0"/>
        <v>0.57326404126391728</v>
      </c>
      <c r="G44" s="32">
        <f t="shared" si="20"/>
        <v>9.1582921462682682E-2</v>
      </c>
      <c r="H44" s="32">
        <f t="shared" si="22"/>
        <v>0.91807424002583926</v>
      </c>
      <c r="I44" s="47"/>
      <c r="J44" s="48">
        <v>678.032656802117</v>
      </c>
      <c r="K44" s="49">
        <v>800.87946213831094</v>
      </c>
      <c r="L44" s="36">
        <f t="shared" si="1"/>
        <v>18.118125152789901</v>
      </c>
      <c r="M44" s="37">
        <f t="shared" si="2"/>
        <v>122.84680533619394</v>
      </c>
      <c r="N44" s="38"/>
      <c r="O44" s="50">
        <f t="shared" si="3"/>
        <v>49550709.23350811</v>
      </c>
      <c r="P44" s="40">
        <f t="shared" si="19"/>
        <v>8.2583098427336202E-2</v>
      </c>
      <c r="Q44" s="40">
        <f t="shared" si="21"/>
        <v>0.91082896517057732</v>
      </c>
      <c r="R44" s="41">
        <f t="shared" si="23"/>
        <v>546506755.9112668</v>
      </c>
      <c r="S44" s="42"/>
      <c r="T44" s="51">
        <v>3.6478809528371454</v>
      </c>
    </row>
    <row r="45" spans="1:20" x14ac:dyDescent="0.2">
      <c r="A45" s="137"/>
      <c r="B45" s="45" t="s">
        <v>41</v>
      </c>
      <c r="C45" s="30">
        <v>1262.9622894635997</v>
      </c>
      <c r="D45" s="46">
        <v>403921.12189116928</v>
      </c>
      <c r="E45" s="46">
        <v>133712.35225517253</v>
      </c>
      <c r="F45" s="73">
        <f t="shared" si="0"/>
        <v>0.33103580131964327</v>
      </c>
      <c r="G45" s="32">
        <f t="shared" si="20"/>
        <v>5.2959675236575916E-2</v>
      </c>
      <c r="H45" s="32">
        <f t="shared" si="22"/>
        <v>0.97103391526241523</v>
      </c>
      <c r="I45" s="47"/>
      <c r="J45" s="48">
        <v>1004.2461508618147</v>
      </c>
      <c r="K45" s="49">
        <v>1086.8281980180898</v>
      </c>
      <c r="L45" s="54">
        <f t="shared" si="1"/>
        <v>8.2232873967607922</v>
      </c>
      <c r="M45" s="37">
        <f t="shared" si="2"/>
        <v>82.582047156275053</v>
      </c>
      <c r="N45" s="38"/>
      <c r="O45" s="50">
        <f t="shared" si="3"/>
        <v>33356633.135432065</v>
      </c>
      <c r="P45" s="40">
        <f t="shared" si="19"/>
        <v>5.5593434686200198E-2</v>
      </c>
      <c r="Q45" s="40">
        <f t="shared" si="21"/>
        <v>0.96642239985677747</v>
      </c>
      <c r="R45" s="41">
        <f t="shared" si="23"/>
        <v>579863389.04669881</v>
      </c>
      <c r="S45" s="42"/>
      <c r="T45" s="51">
        <v>2.7477105157746724</v>
      </c>
    </row>
    <row r="46" spans="1:20" ht="17" thickBot="1" x14ac:dyDescent="0.25">
      <c r="A46" s="138"/>
      <c r="B46" s="55" t="s">
        <v>42</v>
      </c>
      <c r="C46" s="71">
        <v>0</v>
      </c>
      <c r="D46" s="57">
        <v>403715.86491891957</v>
      </c>
      <c r="E46" s="57">
        <v>73133.441785351577</v>
      </c>
      <c r="F46" s="76">
        <f t="shared" si="0"/>
        <v>0.18115077493929885</v>
      </c>
      <c r="G46" s="60">
        <f t="shared" si="20"/>
        <v>2.8966084737585808E-2</v>
      </c>
      <c r="H46" s="61">
        <f t="shared" si="22"/>
        <v>1.0000000000000011</v>
      </c>
      <c r="I46" s="47"/>
      <c r="J46" s="62">
        <v>2788.407505674777</v>
      </c>
      <c r="K46" s="77">
        <v>2838.3111817785434</v>
      </c>
      <c r="L46" s="64">
        <f t="shared" si="1"/>
        <v>1.7896837532608068</v>
      </c>
      <c r="M46" s="78">
        <f t="shared" si="2"/>
        <v>49.903676103766429</v>
      </c>
      <c r="N46" s="38"/>
      <c r="O46" s="66">
        <f t="shared" si="3"/>
        <v>20146905.760865681</v>
      </c>
      <c r="P46" s="67">
        <f t="shared" si="19"/>
        <v>3.3577600143222884E-2</v>
      </c>
      <c r="Q46" s="67">
        <f t="shared" si="21"/>
        <v>1.0000000000000004</v>
      </c>
      <c r="R46" s="68">
        <f t="shared" si="23"/>
        <v>600010294.8075645</v>
      </c>
      <c r="S46" s="42"/>
      <c r="T46" s="69">
        <v>2.559860413892888</v>
      </c>
    </row>
    <row r="47" spans="1:20" ht="17" thickTop="1" x14ac:dyDescent="0.2">
      <c r="A47" s="139" t="s">
        <v>46</v>
      </c>
      <c r="B47" s="29" t="s">
        <v>32</v>
      </c>
      <c r="C47" s="72">
        <v>0</v>
      </c>
      <c r="D47" s="31">
        <v>550308.81205382315</v>
      </c>
      <c r="E47" s="31">
        <v>296104.8531999882</v>
      </c>
      <c r="F47" s="73">
        <f t="shared" si="0"/>
        <v>0.53807034652940933</v>
      </c>
      <c r="G47" s="32">
        <f>E47/$E$47</f>
        <v>1</v>
      </c>
      <c r="H47" s="73"/>
      <c r="I47" s="33"/>
      <c r="J47" s="34">
        <v>802.96398854002825</v>
      </c>
      <c r="K47" s="35">
        <v>926.22161469660364</v>
      </c>
      <c r="L47" s="36">
        <f t="shared" si="1"/>
        <v>15.350330514907128</v>
      </c>
      <c r="M47" s="37">
        <f t="shared" si="2"/>
        <v>123.25762615657538</v>
      </c>
      <c r="N47" s="38"/>
      <c r="O47" s="74">
        <f t="shared" si="3"/>
        <v>67829757.826799244</v>
      </c>
      <c r="P47" s="70">
        <f t="shared" ref="P47:P57" si="24">O47/SUM($O$48:$O$57)</f>
        <v>0.99999999999999911</v>
      </c>
      <c r="Q47" s="70"/>
      <c r="R47" s="75"/>
      <c r="S47" s="42"/>
      <c r="T47" s="43">
        <v>3.4436419925134487</v>
      </c>
    </row>
    <row r="48" spans="1:20" x14ac:dyDescent="0.2">
      <c r="A48" s="137"/>
      <c r="B48" s="45" t="s">
        <v>33</v>
      </c>
      <c r="C48" s="30">
        <v>43.414044992987407</v>
      </c>
      <c r="D48" s="46">
        <v>54999.659400986893</v>
      </c>
      <c r="E48" s="46">
        <v>42563.173044719872</v>
      </c>
      <c r="F48" s="73">
        <f t="shared" si="0"/>
        <v>0.77388066595838112</v>
      </c>
      <c r="G48" s="32">
        <f t="shared" ref="G48:G57" si="25">E48/$E$47</f>
        <v>0.14374358469556339</v>
      </c>
      <c r="H48" s="32">
        <f>G48</f>
        <v>0.14374358469556339</v>
      </c>
      <c r="I48" s="47"/>
      <c r="J48" s="48">
        <v>5.5117250953369537</v>
      </c>
      <c r="K48" s="49">
        <v>200.70270847690765</v>
      </c>
      <c r="L48" s="36">
        <f t="shared" si="1"/>
        <v>3541.3773365929801</v>
      </c>
      <c r="M48" s="37">
        <f t="shared" si="2"/>
        <v>195.1909833815707</v>
      </c>
      <c r="N48" s="38"/>
      <c r="O48" s="50">
        <f t="shared" si="3"/>
        <v>10735437.604130082</v>
      </c>
      <c r="P48" s="40">
        <f t="shared" si="24"/>
        <v>0.15827032187764273</v>
      </c>
      <c r="Q48" s="40">
        <f>P48</f>
        <v>0.15827032187764273</v>
      </c>
      <c r="R48" s="41">
        <f>O48</f>
        <v>10735437.604130082</v>
      </c>
      <c r="S48" s="42"/>
      <c r="T48" s="51">
        <v>3.3037977421875104</v>
      </c>
    </row>
    <row r="49" spans="1:20" x14ac:dyDescent="0.2">
      <c r="A49" s="137"/>
      <c r="B49" s="45" t="s">
        <v>34</v>
      </c>
      <c r="C49" s="30">
        <v>157.49480535987564</v>
      </c>
      <c r="D49" s="46">
        <v>55000.307851809914</v>
      </c>
      <c r="E49" s="46">
        <v>45630.090887320817</v>
      </c>
      <c r="F49" s="73">
        <f t="shared" si="0"/>
        <v>0.82963337242155555</v>
      </c>
      <c r="G49" s="32">
        <f t="shared" si="25"/>
        <v>0.15410112463270709</v>
      </c>
      <c r="H49" s="32">
        <f>G49+H48</f>
        <v>0.29784470932827045</v>
      </c>
      <c r="I49" s="47"/>
      <c r="J49" s="48">
        <v>95.32927429776349</v>
      </c>
      <c r="K49" s="49">
        <v>317.05900133367589</v>
      </c>
      <c r="L49" s="36">
        <f t="shared" si="1"/>
        <v>232.59353296169419</v>
      </c>
      <c r="M49" s="37">
        <f t="shared" si="2"/>
        <v>221.72972703591239</v>
      </c>
      <c r="N49" s="38"/>
      <c r="O49" s="50">
        <f t="shared" si="3"/>
        <v>12195203.246872962</v>
      </c>
      <c r="P49" s="40">
        <f t="shared" si="24"/>
        <v>0.17979134287952123</v>
      </c>
      <c r="Q49" s="40">
        <f t="shared" ref="Q49:Q57" si="26">P49+Q48</f>
        <v>0.33806166475716393</v>
      </c>
      <c r="R49" s="41">
        <f>O49+R48</f>
        <v>22930640.851003043</v>
      </c>
      <c r="S49" s="42"/>
      <c r="T49" s="51">
        <v>4.3869936067197512</v>
      </c>
    </row>
    <row r="50" spans="1:20" x14ac:dyDescent="0.2">
      <c r="A50" s="137"/>
      <c r="B50" s="45" t="s">
        <v>35</v>
      </c>
      <c r="C50" s="30">
        <v>249.63296668318378</v>
      </c>
      <c r="D50" s="46">
        <v>54684.812158800851</v>
      </c>
      <c r="E50" s="46">
        <v>43267.931135919942</v>
      </c>
      <c r="F50" s="73">
        <f t="shared" si="0"/>
        <v>0.7912239144256894</v>
      </c>
      <c r="G50" s="32">
        <f t="shared" si="25"/>
        <v>0.14612368108231219</v>
      </c>
      <c r="H50" s="32">
        <f t="shared" ref="H50:H57" si="27">G50+H49</f>
        <v>0.44396839041058267</v>
      </c>
      <c r="I50" s="47"/>
      <c r="J50" s="48">
        <v>200.53775707361197</v>
      </c>
      <c r="K50" s="49">
        <v>366.55764597990935</v>
      </c>
      <c r="L50" s="36">
        <f t="shared" si="1"/>
        <v>82.787347045751588</v>
      </c>
      <c r="M50" s="37">
        <f t="shared" si="2"/>
        <v>166.01988890629738</v>
      </c>
      <c r="N50" s="38"/>
      <c r="O50" s="50">
        <f t="shared" si="3"/>
        <v>9078766.439465858</v>
      </c>
      <c r="P50" s="40">
        <f t="shared" si="24"/>
        <v>0.13384636375450643</v>
      </c>
      <c r="Q50" s="40">
        <f t="shared" si="26"/>
        <v>0.47190802851167035</v>
      </c>
      <c r="R50" s="41">
        <f t="shared" ref="R50:R57" si="28">O50+R49</f>
        <v>32009407.290468901</v>
      </c>
      <c r="S50" s="42"/>
      <c r="T50" s="51">
        <v>4.8118549602734744</v>
      </c>
    </row>
    <row r="51" spans="1:20" x14ac:dyDescent="0.2">
      <c r="A51" s="137"/>
      <c r="B51" s="45" t="s">
        <v>36</v>
      </c>
      <c r="C51" s="30">
        <v>326.99756228677938</v>
      </c>
      <c r="D51" s="46">
        <v>54742.574475792535</v>
      </c>
      <c r="E51" s="46">
        <v>34245.404091591889</v>
      </c>
      <c r="F51" s="73">
        <f t="shared" si="0"/>
        <v>0.62557167651542211</v>
      </c>
      <c r="G51" s="32">
        <f t="shared" si="25"/>
        <v>0.1156529645546291</v>
      </c>
      <c r="H51" s="32">
        <f t="shared" si="27"/>
        <v>0.55962135496521181</v>
      </c>
      <c r="I51" s="47"/>
      <c r="J51" s="48">
        <v>279.21939305644491</v>
      </c>
      <c r="K51" s="49">
        <v>415.78761663354464</v>
      </c>
      <c r="L51" s="36">
        <f t="shared" si="1"/>
        <v>48.910722884313465</v>
      </c>
      <c r="M51" s="37">
        <f t="shared" si="2"/>
        <v>136.56822357709973</v>
      </c>
      <c r="N51" s="38"/>
      <c r="O51" s="50">
        <f t="shared" si="3"/>
        <v>7476096.150196068</v>
      </c>
      <c r="P51" s="40">
        <f t="shared" si="24"/>
        <v>0.11021852929633029</v>
      </c>
      <c r="Q51" s="40">
        <f t="shared" si="26"/>
        <v>0.5821265578080006</v>
      </c>
      <c r="R51" s="41">
        <f t="shared" si="28"/>
        <v>39485503.440664969</v>
      </c>
      <c r="S51" s="42"/>
      <c r="T51" s="51">
        <v>4.3201167932270685</v>
      </c>
    </row>
    <row r="52" spans="1:20" x14ac:dyDescent="0.2">
      <c r="A52" s="137"/>
      <c r="B52" s="45" t="s">
        <v>37</v>
      </c>
      <c r="C52" s="30">
        <v>429.90693868071355</v>
      </c>
      <c r="D52" s="46">
        <v>54608.166457044528</v>
      </c>
      <c r="E52" s="46">
        <v>32832.369385879487</v>
      </c>
      <c r="F52" s="73">
        <f t="shared" si="0"/>
        <v>0.60123552054628759</v>
      </c>
      <c r="G52" s="32">
        <f t="shared" si="25"/>
        <v>0.11088088908730118</v>
      </c>
      <c r="H52" s="32">
        <f t="shared" si="27"/>
        <v>0.67050224405251302</v>
      </c>
      <c r="I52" s="47"/>
      <c r="J52" s="48">
        <v>377.2523239855837</v>
      </c>
      <c r="K52" s="49">
        <v>504.42758011695469</v>
      </c>
      <c r="L52" s="36">
        <f t="shared" si="1"/>
        <v>33.710927155542421</v>
      </c>
      <c r="M52" s="37">
        <f t="shared" si="2"/>
        <v>127.17525613137099</v>
      </c>
      <c r="N52" s="38"/>
      <c r="O52" s="50">
        <f t="shared" si="3"/>
        <v>6944807.5560391797</v>
      </c>
      <c r="P52" s="40">
        <f t="shared" si="24"/>
        <v>0.1023858521472608</v>
      </c>
      <c r="Q52" s="40">
        <f t="shared" si="26"/>
        <v>0.68451240995526141</v>
      </c>
      <c r="R52" s="41">
        <f t="shared" si="28"/>
        <v>46430310.996704146</v>
      </c>
      <c r="S52" s="42"/>
      <c r="T52" s="51">
        <v>3.9541429956746739</v>
      </c>
    </row>
    <row r="53" spans="1:20" x14ac:dyDescent="0.2">
      <c r="A53" s="137"/>
      <c r="B53" s="45" t="s">
        <v>38</v>
      </c>
      <c r="C53" s="30">
        <v>549.20787098822052</v>
      </c>
      <c r="D53" s="46">
        <v>55691.012143449741</v>
      </c>
      <c r="E53" s="46">
        <v>30132.721699003137</v>
      </c>
      <c r="F53" s="73">
        <f t="shared" si="0"/>
        <v>0.54106974427734988</v>
      </c>
      <c r="G53" s="32">
        <f t="shared" si="25"/>
        <v>0.10176368733359328</v>
      </c>
      <c r="H53" s="32">
        <f t="shared" si="27"/>
        <v>0.77226593138610633</v>
      </c>
      <c r="I53" s="47"/>
      <c r="J53" s="48">
        <v>496.30639662667363</v>
      </c>
      <c r="K53" s="49">
        <v>608.39459203796241</v>
      </c>
      <c r="L53" s="36">
        <f t="shared" si="1"/>
        <v>22.584475270344463</v>
      </c>
      <c r="M53" s="37">
        <f t="shared" si="2"/>
        <v>112.08819541128878</v>
      </c>
      <c r="N53" s="38"/>
      <c r="O53" s="50">
        <f t="shared" si="3"/>
        <v>6242305.0517874509</v>
      </c>
      <c r="P53" s="40">
        <f t="shared" si="24"/>
        <v>9.2029003962050673E-2</v>
      </c>
      <c r="Q53" s="40">
        <f t="shared" si="26"/>
        <v>0.77654141391731213</v>
      </c>
      <c r="R53" s="41">
        <f t="shared" si="28"/>
        <v>52672616.048491597</v>
      </c>
      <c r="S53" s="42"/>
      <c r="T53" s="51">
        <v>3.3473619492352182</v>
      </c>
    </row>
    <row r="54" spans="1:20" x14ac:dyDescent="0.2">
      <c r="A54" s="137"/>
      <c r="B54" s="45" t="s">
        <v>39</v>
      </c>
      <c r="C54" s="30">
        <v>749.59693646511937</v>
      </c>
      <c r="D54" s="46">
        <v>52933.500900044455</v>
      </c>
      <c r="E54" s="46">
        <v>25226.338771914307</v>
      </c>
      <c r="F54" s="73">
        <f t="shared" si="0"/>
        <v>0.47656660419173447</v>
      </c>
      <c r="G54" s="32">
        <f t="shared" si="25"/>
        <v>8.5193938901354391E-2</v>
      </c>
      <c r="H54" s="32">
        <f t="shared" si="27"/>
        <v>0.85745987028746073</v>
      </c>
      <c r="I54" s="47"/>
      <c r="J54" s="48">
        <v>652.56982523394731</v>
      </c>
      <c r="K54" s="49">
        <v>767.76047449432417</v>
      </c>
      <c r="L54" s="36">
        <f t="shared" si="1"/>
        <v>17.651850393033541</v>
      </c>
      <c r="M54" s="37">
        <f t="shared" si="2"/>
        <v>115.19064926037686</v>
      </c>
      <c r="N54" s="38"/>
      <c r="O54" s="50">
        <f t="shared" si="3"/>
        <v>6097444.3363008639</v>
      </c>
      <c r="P54" s="40">
        <f t="shared" si="24"/>
        <v>8.989335258826156E-2</v>
      </c>
      <c r="Q54" s="40">
        <f t="shared" si="26"/>
        <v>0.86643476650557372</v>
      </c>
      <c r="R54" s="41">
        <f t="shared" si="28"/>
        <v>58770060.384792462</v>
      </c>
      <c r="S54" s="42"/>
      <c r="T54" s="51">
        <v>3.3236311806598313</v>
      </c>
    </row>
    <row r="55" spans="1:20" x14ac:dyDescent="0.2">
      <c r="A55" s="137"/>
      <c r="B55" s="45" t="s">
        <v>40</v>
      </c>
      <c r="C55" s="30">
        <v>1043.8083039159399</v>
      </c>
      <c r="D55" s="46">
        <v>53801.711285007063</v>
      </c>
      <c r="E55" s="46">
        <v>23605.640367464322</v>
      </c>
      <c r="F55" s="73">
        <f t="shared" si="0"/>
        <v>0.43875259361949909</v>
      </c>
      <c r="G55" s="32">
        <f t="shared" si="25"/>
        <v>7.9720545314808308E-2</v>
      </c>
      <c r="H55" s="32">
        <f t="shared" si="27"/>
        <v>0.93718041560226906</v>
      </c>
      <c r="I55" s="47"/>
      <c r="J55" s="48">
        <v>875.24272363980663</v>
      </c>
      <c r="K55" s="49">
        <v>963.55320153296725</v>
      </c>
      <c r="L55" s="36">
        <f t="shared" si="1"/>
        <v>10.089827142568009</v>
      </c>
      <c r="M55" s="37">
        <f t="shared" si="2"/>
        <v>88.310477893160623</v>
      </c>
      <c r="N55" s="38"/>
      <c r="O55" s="50">
        <f t="shared" si="3"/>
        <v>4751254.8350488264</v>
      </c>
      <c r="P55" s="40">
        <f t="shared" si="24"/>
        <v>7.0046760998041219E-2</v>
      </c>
      <c r="Q55" s="40">
        <f t="shared" si="26"/>
        <v>0.93648152750361491</v>
      </c>
      <c r="R55" s="41">
        <f t="shared" si="28"/>
        <v>63521315.219841287</v>
      </c>
      <c r="S55" s="42"/>
      <c r="T55" s="51">
        <v>3.3849655089796218</v>
      </c>
    </row>
    <row r="56" spans="1:20" x14ac:dyDescent="0.2">
      <c r="A56" s="137"/>
      <c r="B56" s="45" t="s">
        <v>41</v>
      </c>
      <c r="C56" s="30">
        <v>1858.4949960446691</v>
      </c>
      <c r="D56" s="46">
        <v>58760.176062195605</v>
      </c>
      <c r="E56" s="46">
        <v>14131.908407702113</v>
      </c>
      <c r="F56" s="73">
        <f t="shared" si="0"/>
        <v>0.24050146467811767</v>
      </c>
      <c r="G56" s="32">
        <f t="shared" si="25"/>
        <v>4.7726027638450998E-2</v>
      </c>
      <c r="H56" s="32">
        <f t="shared" si="27"/>
        <v>0.98490644324072008</v>
      </c>
      <c r="I56" s="47"/>
      <c r="J56" s="48">
        <v>1343.2217618221414</v>
      </c>
      <c r="K56" s="49">
        <v>1400.4633353963752</v>
      </c>
      <c r="L56" s="54">
        <f t="shared" si="1"/>
        <v>4.261513266177519</v>
      </c>
      <c r="M56" s="37">
        <f t="shared" si="2"/>
        <v>57.241573574233826</v>
      </c>
      <c r="N56" s="38"/>
      <c r="O56" s="50">
        <f t="shared" si="3"/>
        <v>3363524.9412991032</v>
      </c>
      <c r="P56" s="40">
        <f t="shared" si="24"/>
        <v>4.9587748048396926E-2</v>
      </c>
      <c r="Q56" s="40">
        <f t="shared" si="26"/>
        <v>0.98606927555201185</v>
      </c>
      <c r="R56" s="41">
        <f t="shared" si="28"/>
        <v>66884840.16114039</v>
      </c>
      <c r="S56" s="42"/>
      <c r="T56" s="51">
        <v>2.4287431059776448</v>
      </c>
    </row>
    <row r="57" spans="1:20" ht="17" thickBot="1" x14ac:dyDescent="0.25">
      <c r="A57" s="138"/>
      <c r="B57" s="55" t="s">
        <v>42</v>
      </c>
      <c r="C57" s="71">
        <v>0</v>
      </c>
      <c r="D57" s="57">
        <v>55086.89131869172</v>
      </c>
      <c r="E57" s="57">
        <v>4469.2754084722501</v>
      </c>
      <c r="F57" s="76">
        <f t="shared" si="0"/>
        <v>8.1131378109836547E-2</v>
      </c>
      <c r="G57" s="60">
        <f t="shared" si="25"/>
        <v>1.5093556759279852E-2</v>
      </c>
      <c r="H57" s="61">
        <f t="shared" si="27"/>
        <v>0.99999999999999989</v>
      </c>
      <c r="I57" s="47"/>
      <c r="J57" s="62">
        <v>3653.8483325279221</v>
      </c>
      <c r="K57" s="77">
        <v>3671.0015543387576</v>
      </c>
      <c r="L57" s="64">
        <f t="shared" si="1"/>
        <v>0.46945631700503476</v>
      </c>
      <c r="M57" s="79">
        <f t="shared" si="2"/>
        <v>17.153221810835475</v>
      </c>
      <c r="N57" s="38"/>
      <c r="O57" s="66">
        <f t="shared" si="3"/>
        <v>944917.66565890622</v>
      </c>
      <c r="P57" s="67">
        <f t="shared" si="24"/>
        <v>1.3930724447988114E-2</v>
      </c>
      <c r="Q57" s="67">
        <f t="shared" si="26"/>
        <v>1</v>
      </c>
      <c r="R57" s="68">
        <f t="shared" si="28"/>
        <v>67829757.826799303</v>
      </c>
      <c r="S57" s="42"/>
      <c r="T57" s="69">
        <v>2.7086722704609847</v>
      </c>
    </row>
    <row r="58" spans="1:20" ht="17" thickTop="1" x14ac:dyDescent="0.2">
      <c r="A58" s="139" t="s">
        <v>47</v>
      </c>
      <c r="B58" s="29" t="s">
        <v>32</v>
      </c>
      <c r="C58" s="72">
        <v>0</v>
      </c>
      <c r="D58" s="31">
        <v>8633644.9757197555</v>
      </c>
      <c r="E58" s="31">
        <v>5577718.0174119426</v>
      </c>
      <c r="F58" s="73">
        <f t="shared" si="0"/>
        <v>0.64604440338907365</v>
      </c>
      <c r="G58" s="32">
        <f>E58/$E$58</f>
        <v>1</v>
      </c>
      <c r="H58" s="73"/>
      <c r="I58" s="33"/>
      <c r="J58" s="34">
        <v>669.68296119864328</v>
      </c>
      <c r="K58" s="35">
        <v>830.94469021803536</v>
      </c>
      <c r="L58" s="36">
        <f t="shared" si="1"/>
        <v>24.080309394576062</v>
      </c>
      <c r="M58" s="37">
        <f t="shared" si="2"/>
        <v>161.26172901939208</v>
      </c>
      <c r="N58" s="38"/>
      <c r="O58" s="74">
        <f t="shared" si="3"/>
        <v>1392276516.5241551</v>
      </c>
      <c r="P58" s="70">
        <f t="shared" ref="P58:P68" si="29">O58/SUM($O$59:$O$68)</f>
        <v>1.0000000000000016</v>
      </c>
      <c r="Q58" s="70"/>
      <c r="R58" s="75"/>
      <c r="S58" s="42"/>
      <c r="T58" s="43">
        <v>3.4311794936130089</v>
      </c>
    </row>
    <row r="59" spans="1:20" x14ac:dyDescent="0.2">
      <c r="A59" s="137"/>
      <c r="B59" s="45" t="s">
        <v>33</v>
      </c>
      <c r="C59" s="30">
        <v>26.377620856710898</v>
      </c>
      <c r="D59" s="46">
        <v>860557.83300418721</v>
      </c>
      <c r="E59" s="46">
        <v>683622.68901895662</v>
      </c>
      <c r="F59" s="73">
        <f t="shared" si="0"/>
        <v>0.79439482484570023</v>
      </c>
      <c r="G59" s="32">
        <f t="shared" ref="G59:G68" si="30">E59/$E$58</f>
        <v>0.12256314981949501</v>
      </c>
      <c r="H59" s="32">
        <f>G59</f>
        <v>0.12256314981949501</v>
      </c>
      <c r="I59" s="47"/>
      <c r="J59" s="48">
        <v>3.5288531083084216</v>
      </c>
      <c r="K59" s="49">
        <v>226.33656614146486</v>
      </c>
      <c r="L59" s="36">
        <f t="shared" si="1"/>
        <v>6313.8846020133924</v>
      </c>
      <c r="M59" s="37">
        <f t="shared" si="2"/>
        <v>222.80771303315643</v>
      </c>
      <c r="N59" s="38"/>
      <c r="O59" s="50">
        <f t="shared" si="3"/>
        <v>191738922.70443189</v>
      </c>
      <c r="P59" s="40">
        <f t="shared" si="29"/>
        <v>0.13771612206971073</v>
      </c>
      <c r="Q59" s="40">
        <f>P59</f>
        <v>0.13771612206971073</v>
      </c>
      <c r="R59" s="41">
        <f>O59</f>
        <v>191738922.70443189</v>
      </c>
      <c r="S59" s="42"/>
      <c r="T59" s="51">
        <v>3.3217063589932025</v>
      </c>
    </row>
    <row r="60" spans="1:20" x14ac:dyDescent="0.2">
      <c r="A60" s="137"/>
      <c r="B60" s="45" t="s">
        <v>34</v>
      </c>
      <c r="C60" s="30">
        <v>102.16055123590476</v>
      </c>
      <c r="D60" s="46">
        <v>860181.908240046</v>
      </c>
      <c r="E60" s="46">
        <v>781540.02955190488</v>
      </c>
      <c r="F60" s="73">
        <f t="shared" si="0"/>
        <v>0.90857529327832021</v>
      </c>
      <c r="G60" s="32">
        <f t="shared" si="30"/>
        <v>0.14011823959407307</v>
      </c>
      <c r="H60" s="32">
        <f>G60+H59</f>
        <v>0.26268138941356811</v>
      </c>
      <c r="I60" s="47"/>
      <c r="J60" s="48">
        <v>61.666434806281359</v>
      </c>
      <c r="K60" s="49">
        <v>313.18375806556014</v>
      </c>
      <c r="L60" s="36">
        <f t="shared" si="1"/>
        <v>407.86746314975738</v>
      </c>
      <c r="M60" s="37">
        <f t="shared" si="2"/>
        <v>251.51732325927878</v>
      </c>
      <c r="N60" s="38"/>
      <c r="O60" s="50">
        <f t="shared" si="3"/>
        <v>216350651.07659492</v>
      </c>
      <c r="P60" s="40">
        <f t="shared" si="29"/>
        <v>0.15539344987066131</v>
      </c>
      <c r="Q60" s="40">
        <f t="shared" ref="Q60:Q68" si="31">P60+Q59</f>
        <v>0.29310957194037202</v>
      </c>
      <c r="R60" s="41">
        <f>O60+R59</f>
        <v>408089573.78102684</v>
      </c>
      <c r="S60" s="42"/>
      <c r="T60" s="51">
        <v>3.9620952228828741</v>
      </c>
    </row>
    <row r="61" spans="1:20" x14ac:dyDescent="0.2">
      <c r="A61" s="137"/>
      <c r="B61" s="45" t="s">
        <v>35</v>
      </c>
      <c r="C61" s="30">
        <v>208.78107125151672</v>
      </c>
      <c r="D61" s="46">
        <v>813869.69390848046</v>
      </c>
      <c r="E61" s="46">
        <v>722420.0486619724</v>
      </c>
      <c r="F61" s="73">
        <f t="shared" si="0"/>
        <v>0.88763601110721346</v>
      </c>
      <c r="G61" s="32">
        <f t="shared" si="30"/>
        <v>0.12951892627178288</v>
      </c>
      <c r="H61" s="32">
        <f t="shared" ref="H61:H68" si="32">G61+H60</f>
        <v>0.39220031568535096</v>
      </c>
      <c r="I61" s="47"/>
      <c r="J61" s="48">
        <v>154.27440570976097</v>
      </c>
      <c r="K61" s="49">
        <v>379.39558609153744</v>
      </c>
      <c r="L61" s="36">
        <f t="shared" si="1"/>
        <v>145.92257176170929</v>
      </c>
      <c r="M61" s="37">
        <f t="shared" si="2"/>
        <v>225.12118038177647</v>
      </c>
      <c r="N61" s="38"/>
      <c r="O61" s="50">
        <f t="shared" si="3"/>
        <v>183219306.16963223</v>
      </c>
      <c r="P61" s="40">
        <f t="shared" si="29"/>
        <v>0.13159692345242094</v>
      </c>
      <c r="Q61" s="40">
        <f t="shared" si="31"/>
        <v>0.42470649539279293</v>
      </c>
      <c r="R61" s="41">
        <f t="shared" ref="R61:R68" si="33">O61+R60</f>
        <v>591308879.95065904</v>
      </c>
      <c r="S61" s="42"/>
      <c r="T61" s="51">
        <v>4.4268745534649305</v>
      </c>
    </row>
    <row r="62" spans="1:20" x14ac:dyDescent="0.2">
      <c r="A62" s="137"/>
      <c r="B62" s="45" t="s">
        <v>36</v>
      </c>
      <c r="C62" s="30">
        <v>298.57383094793403</v>
      </c>
      <c r="D62" s="46">
        <v>918522.69604289753</v>
      </c>
      <c r="E62" s="46">
        <v>797500.10432080377</v>
      </c>
      <c r="F62" s="73">
        <f t="shared" si="0"/>
        <v>0.86824213245522064</v>
      </c>
      <c r="G62" s="32">
        <f t="shared" si="30"/>
        <v>0.1429796382375822</v>
      </c>
      <c r="H62" s="32">
        <f t="shared" si="32"/>
        <v>0.53517995392293316</v>
      </c>
      <c r="I62" s="47"/>
      <c r="J62" s="48">
        <v>246.35430443535719</v>
      </c>
      <c r="K62" s="49">
        <v>443.91420628159312</v>
      </c>
      <c r="L62" s="36">
        <f t="shared" si="1"/>
        <v>80.193403682976935</v>
      </c>
      <c r="M62" s="37">
        <f t="shared" si="2"/>
        <v>197.55990184623593</v>
      </c>
      <c r="N62" s="38"/>
      <c r="O62" s="50">
        <f t="shared" si="3"/>
        <v>181463253.67377484</v>
      </c>
      <c r="P62" s="40">
        <f t="shared" si="29"/>
        <v>0.13033564203668507</v>
      </c>
      <c r="Q62" s="40">
        <f t="shared" si="31"/>
        <v>0.55504213742947806</v>
      </c>
      <c r="R62" s="41">
        <f t="shared" si="33"/>
        <v>772772133.62443388</v>
      </c>
      <c r="S62" s="42"/>
      <c r="T62" s="51">
        <v>4.4073331527597972</v>
      </c>
    </row>
    <row r="63" spans="1:20" x14ac:dyDescent="0.2">
      <c r="A63" s="137"/>
      <c r="B63" s="45" t="s">
        <v>37</v>
      </c>
      <c r="C63" s="30">
        <v>387.69745445599017</v>
      </c>
      <c r="D63" s="46">
        <v>861914.98890326766</v>
      </c>
      <c r="E63" s="46">
        <v>614728.43808796816</v>
      </c>
      <c r="F63" s="73">
        <f t="shared" si="0"/>
        <v>0.71321237709321106</v>
      </c>
      <c r="G63" s="32">
        <f t="shared" si="30"/>
        <v>0.11021145855150306</v>
      </c>
      <c r="H63" s="32">
        <f t="shared" si="32"/>
        <v>0.64539141247443621</v>
      </c>
      <c r="I63" s="47"/>
      <c r="J63" s="48">
        <v>341.94628984595784</v>
      </c>
      <c r="K63" s="49">
        <v>510.11541316256381</v>
      </c>
      <c r="L63" s="36">
        <f t="shared" si="1"/>
        <v>49.179981859830633</v>
      </c>
      <c r="M63" s="37">
        <f t="shared" si="2"/>
        <v>168.16912331660598</v>
      </c>
      <c r="N63" s="38"/>
      <c r="O63" s="50">
        <f t="shared" si="3"/>
        <v>144947488.05730468</v>
      </c>
      <c r="P63" s="40">
        <f t="shared" si="29"/>
        <v>0.10410826178349188</v>
      </c>
      <c r="Q63" s="40">
        <f t="shared" si="31"/>
        <v>0.65915039921296992</v>
      </c>
      <c r="R63" s="41">
        <f t="shared" si="33"/>
        <v>917719621.68173862</v>
      </c>
      <c r="S63" s="42"/>
      <c r="T63" s="51">
        <v>3.7582390358478737</v>
      </c>
    </row>
    <row r="64" spans="1:20" x14ac:dyDescent="0.2">
      <c r="A64" s="137"/>
      <c r="B64" s="45" t="s">
        <v>38</v>
      </c>
      <c r="C64" s="30">
        <v>521.59613842497231</v>
      </c>
      <c r="D64" s="46">
        <v>747820.77529226593</v>
      </c>
      <c r="E64" s="46">
        <v>529786.27501419885</v>
      </c>
      <c r="F64" s="73">
        <f t="shared" si="0"/>
        <v>0.7084401671070798</v>
      </c>
      <c r="G64" s="32">
        <f t="shared" si="30"/>
        <v>9.4982620734925444E-2</v>
      </c>
      <c r="H64" s="32">
        <f t="shared" si="32"/>
        <v>0.74037403320936168</v>
      </c>
      <c r="I64" s="47"/>
      <c r="J64" s="48">
        <v>446.67886452256437</v>
      </c>
      <c r="K64" s="49">
        <v>617.67872456056818</v>
      </c>
      <c r="L64" s="36">
        <f t="shared" si="1"/>
        <v>38.282505311904139</v>
      </c>
      <c r="M64" s="37">
        <f t="shared" si="2"/>
        <v>170.99986003800382</v>
      </c>
      <c r="N64" s="38"/>
      <c r="O64" s="50">
        <f t="shared" si="3"/>
        <v>127877247.90848897</v>
      </c>
      <c r="P64" s="40">
        <f t="shared" si="29"/>
        <v>9.184759377234715E-2</v>
      </c>
      <c r="Q64" s="40">
        <f t="shared" si="31"/>
        <v>0.75099799298531711</v>
      </c>
      <c r="R64" s="41">
        <f t="shared" si="33"/>
        <v>1045596869.5902276</v>
      </c>
      <c r="S64" s="42"/>
      <c r="T64" s="51">
        <v>3.6630911899974241</v>
      </c>
    </row>
    <row r="65" spans="1:20" x14ac:dyDescent="0.2">
      <c r="A65" s="137"/>
      <c r="B65" s="45" t="s">
        <v>39</v>
      </c>
      <c r="C65" s="30">
        <v>685.06364637390652</v>
      </c>
      <c r="D65" s="46">
        <v>979320.79213279102</v>
      </c>
      <c r="E65" s="46">
        <v>575272.99849966425</v>
      </c>
      <c r="F65" s="73">
        <f t="shared" si="0"/>
        <v>0.58742038678339437</v>
      </c>
      <c r="G65" s="32">
        <f t="shared" si="30"/>
        <v>0.1031376983748258</v>
      </c>
      <c r="H65" s="32">
        <f t="shared" si="32"/>
        <v>0.84351173158418746</v>
      </c>
      <c r="I65" s="47"/>
      <c r="J65" s="48">
        <v>582.07077885407887</v>
      </c>
      <c r="K65" s="49">
        <v>729.26722924852402</v>
      </c>
      <c r="L65" s="36">
        <f t="shared" si="1"/>
        <v>25.288410918725447</v>
      </c>
      <c r="M65" s="37">
        <f t="shared" si="2"/>
        <v>147.19645039444515</v>
      </c>
      <c r="N65" s="38"/>
      <c r="O65" s="50">
        <f t="shared" si="3"/>
        <v>144152544.39942309</v>
      </c>
      <c r="P65" s="40">
        <f t="shared" si="29"/>
        <v>0.1035372949902961</v>
      </c>
      <c r="Q65" s="40">
        <f t="shared" si="31"/>
        <v>0.85453528797561318</v>
      </c>
      <c r="R65" s="41">
        <f t="shared" si="33"/>
        <v>1189749413.9896507</v>
      </c>
      <c r="S65" s="42"/>
      <c r="T65" s="51">
        <v>3.1747904582939048</v>
      </c>
    </row>
    <row r="66" spans="1:20" x14ac:dyDescent="0.2">
      <c r="A66" s="137"/>
      <c r="B66" s="45" t="s">
        <v>40</v>
      </c>
      <c r="C66" s="30">
        <v>968.8988399965375</v>
      </c>
      <c r="D66" s="46">
        <v>853966.53905479563</v>
      </c>
      <c r="E66" s="46">
        <v>406336.82013905945</v>
      </c>
      <c r="F66" s="73">
        <f t="shared" si="0"/>
        <v>0.47582288246189286</v>
      </c>
      <c r="G66" s="32">
        <f t="shared" si="30"/>
        <v>7.2850011217956742E-2</v>
      </c>
      <c r="H66" s="32">
        <f t="shared" si="32"/>
        <v>0.91636174280214422</v>
      </c>
      <c r="I66" s="47"/>
      <c r="J66" s="48">
        <v>797.37386607089422</v>
      </c>
      <c r="K66" s="49">
        <v>909.97600468778728</v>
      </c>
      <c r="L66" s="36">
        <f t="shared" si="1"/>
        <v>14.121623921755377</v>
      </c>
      <c r="M66" s="37">
        <f t="shared" si="2"/>
        <v>112.60213861689306</v>
      </c>
      <c r="N66" s="38"/>
      <c r="O66" s="50">
        <f t="shared" si="3"/>
        <v>96158458.604836524</v>
      </c>
      <c r="P66" s="40">
        <f t="shared" si="29"/>
        <v>6.9065632770204374E-2</v>
      </c>
      <c r="Q66" s="40">
        <f t="shared" si="31"/>
        <v>0.92360092074581757</v>
      </c>
      <c r="R66" s="41">
        <f t="shared" si="33"/>
        <v>1285907872.5944872</v>
      </c>
      <c r="S66" s="42"/>
      <c r="T66" s="51">
        <v>3.3803655221236051</v>
      </c>
    </row>
    <row r="67" spans="1:20" x14ac:dyDescent="0.2">
      <c r="A67" s="137"/>
      <c r="B67" s="45" t="s">
        <v>41</v>
      </c>
      <c r="C67" s="30">
        <v>1418.5918133733924</v>
      </c>
      <c r="D67" s="46">
        <v>871553.03644985706</v>
      </c>
      <c r="E67" s="46">
        <v>282641.23188964045</v>
      </c>
      <c r="F67" s="73">
        <f t="shared" ref="F67:F130" si="34">(E67/D67)</f>
        <v>0.32429607845890585</v>
      </c>
      <c r="G67" s="32">
        <f t="shared" si="30"/>
        <v>5.0673273730819722E-2</v>
      </c>
      <c r="H67" s="32">
        <f t="shared" si="32"/>
        <v>0.96703501653296398</v>
      </c>
      <c r="I67" s="47"/>
      <c r="J67" s="48">
        <v>1146.8009498146112</v>
      </c>
      <c r="K67" s="49">
        <v>1223.3760771213679</v>
      </c>
      <c r="L67" s="54">
        <f t="shared" ref="L67:L130" si="35">(K67/J67-1)*100</f>
        <v>6.6772814688665694</v>
      </c>
      <c r="M67" s="37">
        <f t="shared" ref="M67:M130" si="36">K67-J67</f>
        <v>76.575127306756713</v>
      </c>
      <c r="N67" s="38"/>
      <c r="O67" s="50">
        <f t="shared" ref="O67:O130" si="37">(K67-J67)*D67</f>
        <v>66739284.72073818</v>
      </c>
      <c r="P67" s="40">
        <f t="shared" si="29"/>
        <v>4.7935366235547935E-2</v>
      </c>
      <c r="Q67" s="40">
        <f t="shared" si="31"/>
        <v>0.97153628698136552</v>
      </c>
      <c r="R67" s="41">
        <f t="shared" si="33"/>
        <v>1352647157.3152254</v>
      </c>
      <c r="S67" s="42"/>
      <c r="T67" s="51">
        <v>2.6714992140642102</v>
      </c>
    </row>
    <row r="68" spans="1:20" ht="17" thickBot="1" x14ac:dyDescent="0.25">
      <c r="A68" s="138"/>
      <c r="B68" s="55" t="s">
        <v>42</v>
      </c>
      <c r="C68" s="71">
        <v>0</v>
      </c>
      <c r="D68" s="57">
        <v>865936.71269118343</v>
      </c>
      <c r="E68" s="57">
        <v>183869.38222777925</v>
      </c>
      <c r="F68" s="76">
        <f t="shared" si="34"/>
        <v>0.21233582031225423</v>
      </c>
      <c r="G68" s="60">
        <f t="shared" si="30"/>
        <v>3.296498346703703E-2</v>
      </c>
      <c r="H68" s="61">
        <f t="shared" si="32"/>
        <v>1.0000000000000011</v>
      </c>
      <c r="I68" s="47"/>
      <c r="J68" s="62">
        <v>2880.8752941744606</v>
      </c>
      <c r="K68" s="77">
        <v>2926.6400234302123</v>
      </c>
      <c r="L68" s="64">
        <f t="shared" si="35"/>
        <v>1.5885702983497563</v>
      </c>
      <c r="M68" s="78">
        <f t="shared" si="36"/>
        <v>45.764729255751718</v>
      </c>
      <c r="N68" s="38"/>
      <c r="O68" s="66">
        <f t="shared" si="37"/>
        <v>39629359.208927669</v>
      </c>
      <c r="P68" s="67">
        <f t="shared" si="29"/>
        <v>2.846371301863453E-2</v>
      </c>
      <c r="Q68" s="67">
        <f t="shared" si="31"/>
        <v>1</v>
      </c>
      <c r="R68" s="68">
        <f t="shared" si="33"/>
        <v>1392276516.524153</v>
      </c>
      <c r="S68" s="42"/>
      <c r="T68" s="69">
        <v>2.6544969155052378</v>
      </c>
    </row>
    <row r="69" spans="1:20" ht="17" thickTop="1" x14ac:dyDescent="0.2">
      <c r="A69" s="136" t="s">
        <v>48</v>
      </c>
      <c r="B69" s="29" t="s">
        <v>32</v>
      </c>
      <c r="C69" s="72">
        <v>0</v>
      </c>
      <c r="D69" s="31">
        <v>851285</v>
      </c>
      <c r="E69" s="31">
        <v>570628.92819092178</v>
      </c>
      <c r="F69" s="73">
        <f t="shared" si="34"/>
        <v>0.67031479256761461</v>
      </c>
      <c r="G69" s="32">
        <f>E69/$E$69</f>
        <v>1</v>
      </c>
      <c r="H69" s="73"/>
      <c r="I69" s="33"/>
      <c r="J69" s="34">
        <v>553.91836268522445</v>
      </c>
      <c r="K69" s="35">
        <v>713.68120841526979</v>
      </c>
      <c r="L69" s="36">
        <f t="shared" si="35"/>
        <v>28.842308992170729</v>
      </c>
      <c r="M69" s="37">
        <f t="shared" si="36"/>
        <v>159.76284573004534</v>
      </c>
      <c r="N69" s="38"/>
      <c r="O69" s="74">
        <f t="shared" si="37"/>
        <v>136003714.12730166</v>
      </c>
      <c r="P69" s="70">
        <f t="shared" ref="P69:P79" si="38">O69/SUM($O$70:$O$79)</f>
        <v>0.99999999999999911</v>
      </c>
      <c r="Q69" s="70"/>
      <c r="R69" s="75"/>
      <c r="S69" s="42"/>
      <c r="T69" s="43">
        <v>3.9273259592501502</v>
      </c>
    </row>
    <row r="70" spans="1:20" x14ac:dyDescent="0.2">
      <c r="A70" s="137"/>
      <c r="B70" s="45" t="s">
        <v>33</v>
      </c>
      <c r="C70" s="30">
        <v>1.1649216926607942</v>
      </c>
      <c r="D70" s="46">
        <v>84218.36933424529</v>
      </c>
      <c r="E70" s="46">
        <v>65854.28138687223</v>
      </c>
      <c r="F70" s="73">
        <f t="shared" si="34"/>
        <v>0.78194676419713383</v>
      </c>
      <c r="G70" s="32">
        <f t="shared" ref="G70:G79" si="39">E70/$E$69</f>
        <v>0.11540648946006224</v>
      </c>
      <c r="H70" s="32">
        <f>G70</f>
        <v>0.11540648946006224</v>
      </c>
      <c r="I70" s="47"/>
      <c r="J70" s="48">
        <v>0</v>
      </c>
      <c r="K70" s="49">
        <v>252.97620151880537</v>
      </c>
      <c r="L70" s="36" t="e">
        <f t="shared" si="35"/>
        <v>#DIV/0!</v>
      </c>
      <c r="M70" s="37">
        <f t="shared" si="36"/>
        <v>252.97620151880537</v>
      </c>
      <c r="N70" s="38"/>
      <c r="O70" s="50">
        <f t="shared" si="37"/>
        <v>21305243.172285214</v>
      </c>
      <c r="P70" s="40">
        <f t="shared" si="38"/>
        <v>0.15665192166989753</v>
      </c>
      <c r="Q70" s="40">
        <f>P70</f>
        <v>0.15665192166989753</v>
      </c>
      <c r="R70" s="41">
        <f>O70</f>
        <v>21305243.172285214</v>
      </c>
      <c r="S70" s="42"/>
      <c r="T70" s="51">
        <v>3.3656468037570888</v>
      </c>
    </row>
    <row r="71" spans="1:20" x14ac:dyDescent="0.2">
      <c r="A71" s="137"/>
      <c r="B71" s="45" t="s">
        <v>34</v>
      </c>
      <c r="C71" s="30">
        <v>84.500633331001097</v>
      </c>
      <c r="D71" s="46">
        <v>84468.70910336831</v>
      </c>
      <c r="E71" s="46">
        <v>65411.13960445713</v>
      </c>
      <c r="F71" s="73">
        <f t="shared" si="34"/>
        <v>0.77438308574611292</v>
      </c>
      <c r="G71" s="32">
        <f t="shared" si="39"/>
        <v>0.11462990460688979</v>
      </c>
      <c r="H71" s="32">
        <f>G71+H70</f>
        <v>0.23003639406695203</v>
      </c>
      <c r="I71" s="47"/>
      <c r="J71" s="48">
        <v>49.060377122363086</v>
      </c>
      <c r="K71" s="49">
        <v>223.37342471074109</v>
      </c>
      <c r="L71" s="36">
        <f t="shared" si="35"/>
        <v>355.30311386237037</v>
      </c>
      <c r="M71" s="37">
        <f t="shared" si="36"/>
        <v>174.313047588378</v>
      </c>
      <c r="N71" s="38"/>
      <c r="O71" s="50">
        <f t="shared" si="37"/>
        <v>14723998.109664299</v>
      </c>
      <c r="P71" s="40">
        <f t="shared" si="38"/>
        <v>0.10826173538086163</v>
      </c>
      <c r="Q71" s="40">
        <f t="shared" ref="Q71:Q79" si="40">P71+Q70</f>
        <v>0.26491365705075914</v>
      </c>
      <c r="R71" s="41">
        <f>O71+R70</f>
        <v>36029241.281949513</v>
      </c>
      <c r="S71" s="42"/>
      <c r="T71" s="51">
        <v>5.1236338856030565</v>
      </c>
    </row>
    <row r="72" spans="1:20" x14ac:dyDescent="0.2">
      <c r="A72" s="137"/>
      <c r="B72" s="45" t="s">
        <v>35</v>
      </c>
      <c r="C72" s="30">
        <v>151.46429790250968</v>
      </c>
      <c r="D72" s="46">
        <v>84982.422404029305</v>
      </c>
      <c r="E72" s="46">
        <v>65600.146428352396</v>
      </c>
      <c r="F72" s="73">
        <f t="shared" si="34"/>
        <v>0.77192605920871082</v>
      </c>
      <c r="G72" s="32">
        <f t="shared" si="39"/>
        <v>0.11496113005754208</v>
      </c>
      <c r="H72" s="32">
        <f t="shared" ref="H72:H79" si="41">G72+H71</f>
        <v>0.34499752412449414</v>
      </c>
      <c r="I72" s="47"/>
      <c r="J72" s="48">
        <v>115.30510849672683</v>
      </c>
      <c r="K72" s="49">
        <v>295.62970619259607</v>
      </c>
      <c r="L72" s="36">
        <f t="shared" si="35"/>
        <v>156.38907941445467</v>
      </c>
      <c r="M72" s="37">
        <f t="shared" si="36"/>
        <v>180.32459769586924</v>
      </c>
      <c r="N72" s="38"/>
      <c r="O72" s="50">
        <f t="shared" si="37"/>
        <v>15324421.131227009</v>
      </c>
      <c r="P72" s="40">
        <f t="shared" si="38"/>
        <v>0.11267648997352447</v>
      </c>
      <c r="Q72" s="40">
        <f t="shared" si="40"/>
        <v>0.37759014702428362</v>
      </c>
      <c r="R72" s="41">
        <f t="shared" ref="R72:R79" si="42">O72+R71</f>
        <v>51353662.413176522</v>
      </c>
      <c r="S72" s="42"/>
      <c r="T72" s="51">
        <v>4.8958761524643082</v>
      </c>
    </row>
    <row r="73" spans="1:20" x14ac:dyDescent="0.2">
      <c r="A73" s="137"/>
      <c r="B73" s="45" t="s">
        <v>36</v>
      </c>
      <c r="C73" s="30">
        <v>231.60558342404676</v>
      </c>
      <c r="D73" s="46">
        <v>81843.192609945501</v>
      </c>
      <c r="E73" s="46">
        <v>62177.86366854456</v>
      </c>
      <c r="F73" s="73">
        <f t="shared" si="34"/>
        <v>0.75971943036089196</v>
      </c>
      <c r="G73" s="32">
        <f t="shared" si="39"/>
        <v>0.10896374262985316</v>
      </c>
      <c r="H73" s="32">
        <f t="shared" si="41"/>
        <v>0.45396126675434728</v>
      </c>
      <c r="I73" s="47"/>
      <c r="J73" s="48">
        <v>188.37625874059822</v>
      </c>
      <c r="K73" s="49">
        <v>355.44960323085161</v>
      </c>
      <c r="L73" s="36">
        <f t="shared" si="35"/>
        <v>88.691295605525426</v>
      </c>
      <c r="M73" s="37">
        <f t="shared" si="36"/>
        <v>167.07334449025339</v>
      </c>
      <c r="N73" s="38"/>
      <c r="O73" s="50">
        <f t="shared" si="37"/>
        <v>13673815.913103586</v>
      </c>
      <c r="P73" s="40">
        <f t="shared" si="38"/>
        <v>0.10054001834320982</v>
      </c>
      <c r="Q73" s="40">
        <f t="shared" si="40"/>
        <v>0.47813016536749342</v>
      </c>
      <c r="R73" s="41">
        <f t="shared" si="42"/>
        <v>65027478.32628011</v>
      </c>
      <c r="S73" s="42"/>
      <c r="T73" s="51">
        <v>4.9186633342479489</v>
      </c>
    </row>
    <row r="74" spans="1:20" x14ac:dyDescent="0.2">
      <c r="A74" s="137"/>
      <c r="B74" s="45" t="s">
        <v>37</v>
      </c>
      <c r="C74" s="30">
        <v>317.11828936623914</v>
      </c>
      <c r="D74" s="46">
        <v>88761.74881313568</v>
      </c>
      <c r="E74" s="46">
        <v>72167.062186646479</v>
      </c>
      <c r="F74" s="73">
        <f t="shared" si="34"/>
        <v>0.81304236511354777</v>
      </c>
      <c r="G74" s="32">
        <f t="shared" si="39"/>
        <v>0.12646933693922494</v>
      </c>
      <c r="H74" s="32">
        <f t="shared" si="41"/>
        <v>0.58043060369357224</v>
      </c>
      <c r="I74" s="47"/>
      <c r="J74" s="48">
        <v>272.71028424574155</v>
      </c>
      <c r="K74" s="49">
        <v>478.26919976335142</v>
      </c>
      <c r="L74" s="36">
        <f t="shared" si="35"/>
        <v>75.376297628870859</v>
      </c>
      <c r="M74" s="37">
        <f t="shared" si="36"/>
        <v>205.55891551760988</v>
      </c>
      <c r="N74" s="38"/>
      <c r="O74" s="50">
        <f t="shared" si="37"/>
        <v>18245768.825474665</v>
      </c>
      <c r="P74" s="40">
        <f t="shared" si="38"/>
        <v>0.1341564011141366</v>
      </c>
      <c r="Q74" s="40">
        <f t="shared" si="40"/>
        <v>0.61228656648163005</v>
      </c>
      <c r="R74" s="41">
        <f t="shared" si="42"/>
        <v>83273247.151754767</v>
      </c>
      <c r="S74" s="42"/>
      <c r="T74" s="51">
        <v>4.4962959655192556</v>
      </c>
    </row>
    <row r="75" spans="1:20" x14ac:dyDescent="0.2">
      <c r="A75" s="137"/>
      <c r="B75" s="45" t="s">
        <v>38</v>
      </c>
      <c r="C75" s="30">
        <v>392.95873327101214</v>
      </c>
      <c r="D75" s="46">
        <v>83994.250805103627</v>
      </c>
      <c r="E75" s="46">
        <v>59353.257461463661</v>
      </c>
      <c r="F75" s="73">
        <f t="shared" si="34"/>
        <v>0.70663476240992029</v>
      </c>
      <c r="G75" s="32">
        <f t="shared" si="39"/>
        <v>0.10401375487505107</v>
      </c>
      <c r="H75" s="32">
        <f t="shared" si="41"/>
        <v>0.68444435856862329</v>
      </c>
      <c r="I75" s="47"/>
      <c r="J75" s="48">
        <v>361.743491930115</v>
      </c>
      <c r="K75" s="49">
        <v>507.8499937981743</v>
      </c>
      <c r="L75" s="36">
        <f t="shared" si="35"/>
        <v>40.389531567933659</v>
      </c>
      <c r="M75" s="37">
        <f t="shared" si="36"/>
        <v>146.1065018680593</v>
      </c>
      <c r="N75" s="38"/>
      <c r="O75" s="50">
        <f t="shared" si="37"/>
        <v>12272106.162162114</v>
      </c>
      <c r="P75" s="40">
        <f t="shared" si="38"/>
        <v>9.0233610463573186E-2</v>
      </c>
      <c r="Q75" s="40">
        <f t="shared" si="40"/>
        <v>0.70252017694520319</v>
      </c>
      <c r="R75" s="41">
        <f t="shared" si="42"/>
        <v>95545353.313916877</v>
      </c>
      <c r="S75" s="42"/>
      <c r="T75" s="51">
        <v>4.6884990492414742</v>
      </c>
    </row>
    <row r="76" spans="1:20" x14ac:dyDescent="0.2">
      <c r="A76" s="137"/>
      <c r="B76" s="45" t="s">
        <v>39</v>
      </c>
      <c r="C76" s="30">
        <v>521.35423586957609</v>
      </c>
      <c r="D76" s="46">
        <v>80895.764208920082</v>
      </c>
      <c r="E76" s="46">
        <v>61885.878581451892</v>
      </c>
      <c r="F76" s="73">
        <f t="shared" si="34"/>
        <v>0.76500765134780646</v>
      </c>
      <c r="G76" s="32">
        <f t="shared" si="39"/>
        <v>0.10845205268097806</v>
      </c>
      <c r="H76" s="32">
        <f t="shared" si="41"/>
        <v>0.79289641124960131</v>
      </c>
      <c r="I76" s="47"/>
      <c r="J76" s="48">
        <v>454.64817108626045</v>
      </c>
      <c r="K76" s="49">
        <v>643.84433822026449</v>
      </c>
      <c r="L76" s="36">
        <f t="shared" si="35"/>
        <v>41.61375304380315</v>
      </c>
      <c r="M76" s="37">
        <f t="shared" si="36"/>
        <v>189.19616713400404</v>
      </c>
      <c r="N76" s="38"/>
      <c r="O76" s="50">
        <f t="shared" si="37"/>
        <v>15305168.525703827</v>
      </c>
      <c r="P76" s="40">
        <f t="shared" si="38"/>
        <v>0.11253493056357218</v>
      </c>
      <c r="Q76" s="40">
        <f t="shared" si="40"/>
        <v>0.81505510750877541</v>
      </c>
      <c r="R76" s="41">
        <f t="shared" si="42"/>
        <v>110850521.83962071</v>
      </c>
      <c r="S76" s="42"/>
      <c r="T76" s="51">
        <v>3.5637256180542662</v>
      </c>
    </row>
    <row r="77" spans="1:20" x14ac:dyDescent="0.2">
      <c r="A77" s="137"/>
      <c r="B77" s="45" t="s">
        <v>40</v>
      </c>
      <c r="C77" s="30">
        <v>763.31383346646953</v>
      </c>
      <c r="D77" s="46">
        <v>91631.154315493288</v>
      </c>
      <c r="E77" s="46">
        <v>59936.949922713611</v>
      </c>
      <c r="F77" s="73">
        <f t="shared" si="34"/>
        <v>0.65411104302305267</v>
      </c>
      <c r="G77" s="32">
        <f t="shared" si="39"/>
        <v>0.10503664809411806</v>
      </c>
      <c r="H77" s="32">
        <f t="shared" si="41"/>
        <v>0.89793305934371936</v>
      </c>
      <c r="I77" s="47"/>
      <c r="J77" s="48">
        <v>619.31246458258215</v>
      </c>
      <c r="K77" s="49">
        <v>749.70956931943783</v>
      </c>
      <c r="L77" s="36">
        <f t="shared" si="35"/>
        <v>21.055139722521755</v>
      </c>
      <c r="M77" s="37">
        <f t="shared" si="36"/>
        <v>130.39710473685568</v>
      </c>
      <c r="N77" s="38"/>
      <c r="O77" s="50">
        <f t="shared" si="37"/>
        <v>11948437.226436364</v>
      </c>
      <c r="P77" s="40">
        <f t="shared" si="38"/>
        <v>8.7853756811761941E-2</v>
      </c>
      <c r="Q77" s="40">
        <f t="shared" si="40"/>
        <v>0.90290886432053741</v>
      </c>
      <c r="R77" s="41">
        <f t="shared" si="42"/>
        <v>122798959.06605707</v>
      </c>
      <c r="S77" s="42"/>
      <c r="T77" s="51">
        <v>3.8442829824273934</v>
      </c>
    </row>
    <row r="78" spans="1:20" x14ac:dyDescent="0.2">
      <c r="A78" s="137"/>
      <c r="B78" s="45" t="s">
        <v>41</v>
      </c>
      <c r="C78" s="30">
        <v>1325.7779216881854</v>
      </c>
      <c r="D78" s="46">
        <v>85075.002568379292</v>
      </c>
      <c r="E78" s="46">
        <v>36414.897048839892</v>
      </c>
      <c r="F78" s="73">
        <f t="shared" si="34"/>
        <v>0.42803286452529116</v>
      </c>
      <c r="G78" s="32">
        <f t="shared" si="39"/>
        <v>6.38153715134753E-2</v>
      </c>
      <c r="H78" s="32">
        <f t="shared" si="41"/>
        <v>0.96174843085719464</v>
      </c>
      <c r="I78" s="47"/>
      <c r="J78" s="48">
        <v>1006.491816914403</v>
      </c>
      <c r="K78" s="49">
        <v>1103.2974677604921</v>
      </c>
      <c r="L78" s="54">
        <f t="shared" si="35"/>
        <v>9.6181259717406995</v>
      </c>
      <c r="M78" s="37">
        <f t="shared" si="36"/>
        <v>96.805650846089065</v>
      </c>
      <c r="N78" s="38"/>
      <c r="O78" s="50">
        <f t="shared" si="37"/>
        <v>8235740.9943646565</v>
      </c>
      <c r="P78" s="40">
        <f t="shared" si="38"/>
        <v>6.0555265326473831E-2</v>
      </c>
      <c r="Q78" s="40">
        <f t="shared" si="40"/>
        <v>0.96346412964701122</v>
      </c>
      <c r="R78" s="41">
        <f t="shared" si="42"/>
        <v>131034700.06042174</v>
      </c>
      <c r="S78" s="42"/>
      <c r="T78" s="51">
        <v>2.98798926188377</v>
      </c>
    </row>
    <row r="79" spans="1:20" ht="17" thickBot="1" x14ac:dyDescent="0.25">
      <c r="A79" s="138"/>
      <c r="B79" s="55" t="s">
        <v>42</v>
      </c>
      <c r="C79" s="71">
        <v>0</v>
      </c>
      <c r="D79" s="57">
        <v>85414.385837379712</v>
      </c>
      <c r="E79" s="57">
        <v>21827.451901580338</v>
      </c>
      <c r="F79" s="59">
        <f t="shared" si="34"/>
        <v>0.25554772404659776</v>
      </c>
      <c r="G79" s="61">
        <f t="shared" si="39"/>
        <v>3.8251569142806023E-2</v>
      </c>
      <c r="H79" s="61">
        <f t="shared" si="41"/>
        <v>1.0000000000000007</v>
      </c>
      <c r="I79" s="47"/>
      <c r="J79" s="62">
        <v>2440.3004979116895</v>
      </c>
      <c r="K79" s="77">
        <v>2498.4758745553913</v>
      </c>
      <c r="L79" s="64">
        <f t="shared" si="35"/>
        <v>2.3839431534553146</v>
      </c>
      <c r="M79" s="78">
        <f t="shared" si="36"/>
        <v>58.175376643701838</v>
      </c>
      <c r="N79" s="38"/>
      <c r="O79" s="66">
        <f t="shared" si="37"/>
        <v>4969014.0668800371</v>
      </c>
      <c r="P79" s="67">
        <f t="shared" si="38"/>
        <v>3.6535870352988713E-2</v>
      </c>
      <c r="Q79" s="67">
        <f t="shared" si="40"/>
        <v>0.99999999999999989</v>
      </c>
      <c r="R79" s="68">
        <f t="shared" si="42"/>
        <v>136003714.12730178</v>
      </c>
      <c r="S79" s="42"/>
      <c r="T79" s="69">
        <v>3.0449356011454731</v>
      </c>
    </row>
    <row r="80" spans="1:20" ht="17" thickTop="1" x14ac:dyDescent="0.2">
      <c r="A80" s="139" t="s">
        <v>49</v>
      </c>
      <c r="B80" s="29" t="s">
        <v>32</v>
      </c>
      <c r="C80" s="72">
        <v>0</v>
      </c>
      <c r="D80" s="31">
        <v>1574214.2473751549</v>
      </c>
      <c r="E80" s="31">
        <v>902103.45426220167</v>
      </c>
      <c r="F80" s="73">
        <f t="shared" si="34"/>
        <v>0.57304998717065936</v>
      </c>
      <c r="G80" s="32">
        <f>E80/$E$80</f>
        <v>1</v>
      </c>
      <c r="H80" s="73"/>
      <c r="I80" s="33"/>
      <c r="J80" s="34">
        <v>870.24299130850432</v>
      </c>
      <c r="K80" s="35">
        <v>1010.8173883799332</v>
      </c>
      <c r="L80" s="36">
        <f t="shared" si="35"/>
        <v>16.153465006372535</v>
      </c>
      <c r="M80" s="37">
        <f t="shared" si="36"/>
        <v>140.57439707142885</v>
      </c>
      <c r="N80" s="38"/>
      <c r="O80" s="74">
        <f t="shared" si="37"/>
        <v>221294218.68601555</v>
      </c>
      <c r="P80" s="70">
        <f t="shared" ref="P80:P90" si="43">O80/SUM($O$81:$O$90)</f>
        <v>0.99999999999999745</v>
      </c>
      <c r="Q80" s="70"/>
      <c r="R80" s="75"/>
      <c r="S80" s="42"/>
      <c r="T80" s="43">
        <v>3.0649604352353945</v>
      </c>
    </row>
    <row r="81" spans="1:20" x14ac:dyDescent="0.2">
      <c r="A81" s="137"/>
      <c r="B81" s="45" t="s">
        <v>33</v>
      </c>
      <c r="C81" s="30">
        <v>81.128598779890609</v>
      </c>
      <c r="D81" s="46">
        <v>156697.34927699639</v>
      </c>
      <c r="E81" s="46">
        <v>126914.15068984404</v>
      </c>
      <c r="F81" s="73">
        <f t="shared" si="34"/>
        <v>0.80993170130463332</v>
      </c>
      <c r="G81" s="32">
        <f t="shared" ref="G81:G90" si="44">E81/$E$80</f>
        <v>0.14068691355765023</v>
      </c>
      <c r="H81" s="32">
        <f>G81</f>
        <v>0.14068691355765023</v>
      </c>
      <c r="I81" s="47"/>
      <c r="J81" s="48">
        <v>23.735461481643235</v>
      </c>
      <c r="K81" s="49">
        <v>270.40695089798777</v>
      </c>
      <c r="L81" s="36">
        <f t="shared" si="35"/>
        <v>1039.2529743191124</v>
      </c>
      <c r="M81" s="37">
        <f t="shared" si="36"/>
        <v>246.67148941634454</v>
      </c>
      <c r="N81" s="38"/>
      <c r="O81" s="50">
        <f t="shared" si="37"/>
        <v>38652768.533749856</v>
      </c>
      <c r="P81" s="40">
        <f t="shared" si="43"/>
        <v>0.17466687003058332</v>
      </c>
      <c r="Q81" s="40">
        <f>P81</f>
        <v>0.17466687003058332</v>
      </c>
      <c r="R81" s="41">
        <f>O81</f>
        <v>38652768.533749856</v>
      </c>
      <c r="S81" s="42"/>
      <c r="T81" s="51">
        <v>2.9225164369770011</v>
      </c>
    </row>
    <row r="82" spans="1:20" x14ac:dyDescent="0.2">
      <c r="A82" s="137"/>
      <c r="B82" s="45" t="s">
        <v>34</v>
      </c>
      <c r="C82" s="30">
        <v>228.35345943841568</v>
      </c>
      <c r="D82" s="46">
        <v>156578.69658544092</v>
      </c>
      <c r="E82" s="46">
        <v>134380.20100040804</v>
      </c>
      <c r="F82" s="73">
        <f t="shared" si="34"/>
        <v>0.85822786835551579</v>
      </c>
      <c r="G82" s="32">
        <f t="shared" si="44"/>
        <v>0.14896318195601282</v>
      </c>
      <c r="H82" s="32">
        <f>G82+H81</f>
        <v>0.28965009551366305</v>
      </c>
      <c r="I82" s="47"/>
      <c r="J82" s="48">
        <v>163.69508149476249</v>
      </c>
      <c r="K82" s="49">
        <v>372.13905279358863</v>
      </c>
      <c r="L82" s="36">
        <f t="shared" si="35"/>
        <v>127.33673449161964</v>
      </c>
      <c r="M82" s="37">
        <f t="shared" si="36"/>
        <v>208.44397129882614</v>
      </c>
      <c r="N82" s="38"/>
      <c r="O82" s="50">
        <f t="shared" si="37"/>
        <v>32637885.337063253</v>
      </c>
      <c r="P82" s="40">
        <f t="shared" si="43"/>
        <v>0.14748638952638704</v>
      </c>
      <c r="Q82" s="40">
        <f t="shared" ref="Q82:Q90" si="45">P82+Q81</f>
        <v>0.32215325955697038</v>
      </c>
      <c r="R82" s="41">
        <f>O82+R81</f>
        <v>71290653.870813102</v>
      </c>
      <c r="S82" s="42"/>
      <c r="T82" s="51">
        <v>4.0699591995327635</v>
      </c>
    </row>
    <row r="83" spans="1:20" x14ac:dyDescent="0.2">
      <c r="A83" s="137"/>
      <c r="B83" s="45" t="s">
        <v>35</v>
      </c>
      <c r="C83" s="30">
        <v>319.89808671051696</v>
      </c>
      <c r="D83" s="46">
        <v>154908.12933532373</v>
      </c>
      <c r="E83" s="46">
        <v>122402.02999902745</v>
      </c>
      <c r="F83" s="73">
        <f t="shared" si="34"/>
        <v>0.79015885431079247</v>
      </c>
      <c r="G83" s="32">
        <f t="shared" si="44"/>
        <v>0.1356851361345642</v>
      </c>
      <c r="H83" s="32">
        <f t="shared" ref="H83:H90" si="46">G83+H82</f>
        <v>0.42533523164822729</v>
      </c>
      <c r="I83" s="47"/>
      <c r="J83" s="48">
        <v>270.5486637610951</v>
      </c>
      <c r="K83" s="49">
        <v>441.08832878909959</v>
      </c>
      <c r="L83" s="36">
        <f t="shared" si="35"/>
        <v>63.034746746558532</v>
      </c>
      <c r="M83" s="37">
        <f t="shared" si="36"/>
        <v>170.53966502800449</v>
      </c>
      <c r="N83" s="38"/>
      <c r="O83" s="50">
        <f t="shared" si="37"/>
        <v>26417980.486960903</v>
      </c>
      <c r="P83" s="40">
        <f t="shared" si="43"/>
        <v>0.11937944264347965</v>
      </c>
      <c r="Q83" s="40">
        <f t="shared" si="45"/>
        <v>0.44153270220045004</v>
      </c>
      <c r="R83" s="41">
        <f t="shared" ref="R83:R90" si="47">O83+R82</f>
        <v>97708634.357774004</v>
      </c>
      <c r="S83" s="42"/>
      <c r="T83" s="51">
        <v>4.2133749032167946</v>
      </c>
    </row>
    <row r="84" spans="1:20" x14ac:dyDescent="0.2">
      <c r="A84" s="137"/>
      <c r="B84" s="45" t="s">
        <v>36</v>
      </c>
      <c r="C84" s="30">
        <v>412.5608060499452</v>
      </c>
      <c r="D84" s="46">
        <v>161378.00098527179</v>
      </c>
      <c r="E84" s="46">
        <v>127731.89393142762</v>
      </c>
      <c r="F84" s="73">
        <f t="shared" si="34"/>
        <v>0.79150747407687316</v>
      </c>
      <c r="G84" s="32">
        <f t="shared" si="44"/>
        <v>0.14159339854861214</v>
      </c>
      <c r="H84" s="32">
        <f t="shared" si="46"/>
        <v>0.56692863019683948</v>
      </c>
      <c r="I84" s="47"/>
      <c r="J84" s="48">
        <v>361.74450055024687</v>
      </c>
      <c r="K84" s="49">
        <v>549.50396398082489</v>
      </c>
      <c r="L84" s="36">
        <f t="shared" si="35"/>
        <v>51.903888834516778</v>
      </c>
      <c r="M84" s="37">
        <f t="shared" si="36"/>
        <v>187.75946343057802</v>
      </c>
      <c r="N84" s="38"/>
      <c r="O84" s="50">
        <f t="shared" si="37"/>
        <v>30300246.874493923</v>
      </c>
      <c r="P84" s="40">
        <f t="shared" si="43"/>
        <v>0.13692290315765324</v>
      </c>
      <c r="Q84" s="40">
        <f t="shared" si="45"/>
        <v>0.57845560535810325</v>
      </c>
      <c r="R84" s="41">
        <f t="shared" si="47"/>
        <v>128008881.23226793</v>
      </c>
      <c r="S84" s="42"/>
      <c r="T84" s="51">
        <v>3.6547849121942839</v>
      </c>
    </row>
    <row r="85" spans="1:20" x14ac:dyDescent="0.2">
      <c r="A85" s="137"/>
      <c r="B85" s="45" t="s">
        <v>37</v>
      </c>
      <c r="C85" s="30">
        <v>522.71653206623205</v>
      </c>
      <c r="D85" s="46">
        <v>157160.18491172977</v>
      </c>
      <c r="E85" s="46">
        <v>102739.55301715508</v>
      </c>
      <c r="F85" s="73">
        <f t="shared" si="34"/>
        <v>0.65372507085595211</v>
      </c>
      <c r="G85" s="32">
        <f t="shared" si="44"/>
        <v>0.11388888107205188</v>
      </c>
      <c r="H85" s="32">
        <f t="shared" si="46"/>
        <v>0.68081751126889134</v>
      </c>
      <c r="I85" s="47"/>
      <c r="J85" s="48">
        <v>479.76559593698823</v>
      </c>
      <c r="K85" s="49">
        <v>638.22032273268997</v>
      </c>
      <c r="L85" s="36">
        <f t="shared" si="35"/>
        <v>33.027530139220929</v>
      </c>
      <c r="M85" s="37">
        <f t="shared" si="36"/>
        <v>158.45472679570173</v>
      </c>
      <c r="N85" s="38"/>
      <c r="O85" s="50">
        <f t="shared" si="37"/>
        <v>24902774.163350105</v>
      </c>
      <c r="P85" s="40">
        <f t="shared" si="43"/>
        <v>0.11253242091553901</v>
      </c>
      <c r="Q85" s="40">
        <f t="shared" si="45"/>
        <v>0.69098802627364231</v>
      </c>
      <c r="R85" s="41">
        <f t="shared" si="47"/>
        <v>152911655.39561802</v>
      </c>
      <c r="S85" s="42"/>
      <c r="T85" s="51">
        <v>3.1845485913279994</v>
      </c>
    </row>
    <row r="86" spans="1:20" x14ac:dyDescent="0.2">
      <c r="A86" s="137"/>
      <c r="B86" s="45" t="s">
        <v>38</v>
      </c>
      <c r="C86" s="30">
        <v>696.62562078562792</v>
      </c>
      <c r="D86" s="46">
        <v>140130.0445382898</v>
      </c>
      <c r="E86" s="46">
        <v>93391.071420416018</v>
      </c>
      <c r="F86" s="73">
        <f t="shared" si="34"/>
        <v>0.66646001382592435</v>
      </c>
      <c r="G86" s="32">
        <f t="shared" si="44"/>
        <v>0.10352589936239326</v>
      </c>
      <c r="H86" s="32">
        <f t="shared" si="46"/>
        <v>0.78434341063128454</v>
      </c>
      <c r="I86" s="47"/>
      <c r="J86" s="48">
        <v>608.92894683768884</v>
      </c>
      <c r="K86" s="49">
        <v>759.58877482475896</v>
      </c>
      <c r="L86" s="36">
        <f t="shared" si="35"/>
        <v>24.741774679867333</v>
      </c>
      <c r="M86" s="37">
        <f t="shared" si="36"/>
        <v>150.65982798707012</v>
      </c>
      <c r="N86" s="38"/>
      <c r="O86" s="50">
        <f t="shared" si="37"/>
        <v>21111968.405959215</v>
      </c>
      <c r="P86" s="40">
        <f t="shared" si="43"/>
        <v>9.5402259179278373E-2</v>
      </c>
      <c r="Q86" s="40">
        <f t="shared" si="45"/>
        <v>0.78639028545292067</v>
      </c>
      <c r="R86" s="41">
        <f t="shared" si="47"/>
        <v>174023623.80157724</v>
      </c>
      <c r="S86" s="42"/>
      <c r="T86" s="51">
        <v>3.5864411929745783</v>
      </c>
    </row>
    <row r="87" spans="1:20" x14ac:dyDescent="0.2">
      <c r="A87" s="137"/>
      <c r="B87" s="45" t="s">
        <v>39</v>
      </c>
      <c r="C87" s="30">
        <v>898.98741934789916</v>
      </c>
      <c r="D87" s="46">
        <v>170470.67760829654</v>
      </c>
      <c r="E87" s="46">
        <v>88424.737220099138</v>
      </c>
      <c r="F87" s="73">
        <f t="shared" si="34"/>
        <v>0.51870936668228296</v>
      </c>
      <c r="G87" s="32">
        <f t="shared" si="44"/>
        <v>9.8020617039337898E-2</v>
      </c>
      <c r="H87" s="32">
        <f t="shared" si="46"/>
        <v>0.88236402767062239</v>
      </c>
      <c r="I87" s="47"/>
      <c r="J87" s="48">
        <v>781.16906195007834</v>
      </c>
      <c r="K87" s="49">
        <v>895.36161540870398</v>
      </c>
      <c r="L87" s="36">
        <f t="shared" si="35"/>
        <v>14.618161294503906</v>
      </c>
      <c r="M87" s="37">
        <f t="shared" si="36"/>
        <v>114.19255345862564</v>
      </c>
      <c r="N87" s="38"/>
      <c r="O87" s="50">
        <f t="shared" si="37"/>
        <v>19466481.965913538</v>
      </c>
      <c r="P87" s="40">
        <f t="shared" si="43"/>
        <v>8.796651842736844E-2</v>
      </c>
      <c r="Q87" s="40">
        <f t="shared" si="45"/>
        <v>0.87435680388028914</v>
      </c>
      <c r="R87" s="41">
        <f t="shared" si="47"/>
        <v>193490105.76749077</v>
      </c>
      <c r="S87" s="42"/>
      <c r="T87" s="51">
        <v>3.2543910676058516</v>
      </c>
    </row>
    <row r="88" spans="1:20" x14ac:dyDescent="0.2">
      <c r="A88" s="137"/>
      <c r="B88" s="45" t="s">
        <v>40</v>
      </c>
      <c r="C88" s="30">
        <v>1086.8744527630522</v>
      </c>
      <c r="D88" s="46">
        <v>161975.51008369925</v>
      </c>
      <c r="E88" s="46">
        <v>31795.216872071491</v>
      </c>
      <c r="F88" s="73">
        <f t="shared" si="34"/>
        <v>0.19629644540487401</v>
      </c>
      <c r="G88" s="32">
        <f t="shared" si="44"/>
        <v>3.5245643636378346E-2</v>
      </c>
      <c r="H88" s="32">
        <f t="shared" si="46"/>
        <v>0.91760967130700077</v>
      </c>
      <c r="I88" s="47"/>
      <c r="J88" s="48">
        <v>1014.3637203073307</v>
      </c>
      <c r="K88" s="49">
        <v>1066.484090742124</v>
      </c>
      <c r="L88" s="36">
        <f t="shared" si="35"/>
        <v>5.1382329031840701</v>
      </c>
      <c r="M88" s="37">
        <f t="shared" si="36"/>
        <v>52.120370434793244</v>
      </c>
      <c r="N88" s="38"/>
      <c r="O88" s="50">
        <f t="shared" si="37"/>
        <v>8442223.586926993</v>
      </c>
      <c r="P88" s="40">
        <f t="shared" si="43"/>
        <v>3.8149318301465722E-2</v>
      </c>
      <c r="Q88" s="40">
        <f t="shared" si="45"/>
        <v>0.91250612218175486</v>
      </c>
      <c r="R88" s="41">
        <f t="shared" si="47"/>
        <v>201932329.35441777</v>
      </c>
      <c r="S88" s="42"/>
      <c r="T88" s="51">
        <v>2.2764546707152875</v>
      </c>
    </row>
    <row r="89" spans="1:20" x14ac:dyDescent="0.2">
      <c r="A89" s="137"/>
      <c r="B89" s="45" t="s">
        <v>41</v>
      </c>
      <c r="C89" s="30">
        <v>1821.588759257743</v>
      </c>
      <c r="D89" s="46">
        <v>157404.78049073744</v>
      </c>
      <c r="E89" s="46">
        <v>46950.8337841627</v>
      </c>
      <c r="F89" s="73">
        <f t="shared" si="34"/>
        <v>0.29828086312108892</v>
      </c>
      <c r="G89" s="32">
        <f t="shared" si="44"/>
        <v>5.2045952781061146E-2</v>
      </c>
      <c r="H89" s="32">
        <f t="shared" si="46"/>
        <v>0.96965562408806194</v>
      </c>
      <c r="I89" s="47"/>
      <c r="J89" s="48">
        <v>1403.0423157604657</v>
      </c>
      <c r="K89" s="49">
        <v>1484.3086934446587</v>
      </c>
      <c r="L89" s="54">
        <f t="shared" si="35"/>
        <v>5.7921544326441587</v>
      </c>
      <c r="M89" s="37">
        <f t="shared" si="36"/>
        <v>81.266377684193003</v>
      </c>
      <c r="N89" s="38"/>
      <c r="O89" s="50">
        <f t="shared" si="37"/>
        <v>12791716.340657763</v>
      </c>
      <c r="P89" s="40">
        <f t="shared" si="43"/>
        <v>5.7804114434671802E-2</v>
      </c>
      <c r="Q89" s="40">
        <f t="shared" si="45"/>
        <v>0.97031023661642668</v>
      </c>
      <c r="R89" s="41">
        <f t="shared" si="47"/>
        <v>214724045.69507554</v>
      </c>
      <c r="S89" s="42"/>
      <c r="T89" s="51">
        <v>2.6640702604683857</v>
      </c>
    </row>
    <row r="90" spans="1:20" ht="17" thickBot="1" x14ac:dyDescent="0.25">
      <c r="A90" s="138"/>
      <c r="B90" s="55" t="s">
        <v>42</v>
      </c>
      <c r="C90" s="56">
        <v>0</v>
      </c>
      <c r="D90" s="57">
        <v>157510.87355936941</v>
      </c>
      <c r="E90" s="57">
        <v>27373.766327589881</v>
      </c>
      <c r="F90" s="59">
        <f t="shared" si="34"/>
        <v>0.17378969279395234</v>
      </c>
      <c r="G90" s="61">
        <f t="shared" si="44"/>
        <v>3.0344375911937851E-2</v>
      </c>
      <c r="H90" s="61">
        <f t="shared" si="46"/>
        <v>0.99999999999999978</v>
      </c>
      <c r="I90" s="47"/>
      <c r="J90" s="62">
        <v>3563.3560178079479</v>
      </c>
      <c r="K90" s="77">
        <v>3605.0685221098438</v>
      </c>
      <c r="L90" s="64">
        <f t="shared" si="35"/>
        <v>1.1705960362488943</v>
      </c>
      <c r="M90" s="78">
        <f t="shared" si="36"/>
        <v>41.712504301895933</v>
      </c>
      <c r="N90" s="38"/>
      <c r="O90" s="66">
        <f t="shared" si="37"/>
        <v>6570172.9909405829</v>
      </c>
      <c r="P90" s="67">
        <f t="shared" si="43"/>
        <v>2.9689763383573479E-2</v>
      </c>
      <c r="Q90" s="67">
        <f t="shared" si="45"/>
        <v>1.0000000000000002</v>
      </c>
      <c r="R90" s="68">
        <f t="shared" si="47"/>
        <v>221294218.68601611</v>
      </c>
      <c r="S90" s="42"/>
      <c r="T90" s="69">
        <v>2.3003213650402343</v>
      </c>
    </row>
    <row r="91" spans="1:20" ht="17" thickTop="1" x14ac:dyDescent="0.2">
      <c r="A91" s="139" t="s">
        <v>50</v>
      </c>
      <c r="B91" s="29" t="s">
        <v>32</v>
      </c>
      <c r="C91" s="80">
        <v>0</v>
      </c>
      <c r="D91" s="31">
        <v>7071065.3233384667</v>
      </c>
      <c r="E91" s="31">
        <v>4800444.990205422</v>
      </c>
      <c r="F91" s="73">
        <f t="shared" si="34"/>
        <v>0.67888567997827298</v>
      </c>
      <c r="G91" s="32">
        <f>E91/$E$91</f>
        <v>1</v>
      </c>
      <c r="H91" s="73"/>
      <c r="I91" s="33"/>
      <c r="J91" s="34">
        <v>533.93524880320297</v>
      </c>
      <c r="K91" s="35">
        <v>708.27986147206445</v>
      </c>
      <c r="L91" s="36">
        <f t="shared" si="35"/>
        <v>32.65276324416655</v>
      </c>
      <c r="M91" s="37">
        <f t="shared" si="36"/>
        <v>174.34461266886149</v>
      </c>
      <c r="N91" s="38"/>
      <c r="O91" s="74">
        <f t="shared" si="37"/>
        <v>1232802144.9536629</v>
      </c>
      <c r="P91" s="70">
        <f t="shared" ref="P91:P101" si="48">O91/SUM($O$92:$O$101)</f>
        <v>1.0000000000000009</v>
      </c>
      <c r="Q91" s="70"/>
      <c r="R91" s="75"/>
      <c r="S91" s="42"/>
      <c r="T91" s="43">
        <v>3.4497628690841622</v>
      </c>
    </row>
    <row r="92" spans="1:20" x14ac:dyDescent="0.2">
      <c r="A92" s="137"/>
      <c r="B92" s="45" t="s">
        <v>33</v>
      </c>
      <c r="C92" s="30">
        <v>26.281353134449159</v>
      </c>
      <c r="D92" s="46">
        <v>702370.24301526439</v>
      </c>
      <c r="E92" s="46">
        <v>612303.37129634491</v>
      </c>
      <c r="F92" s="73">
        <f t="shared" si="34"/>
        <v>0.87176724439198361</v>
      </c>
      <c r="G92" s="32">
        <f t="shared" ref="G92:G101" si="49">E92/$E$91</f>
        <v>0.12755137753805257</v>
      </c>
      <c r="H92" s="32">
        <f>G92</f>
        <v>0.12755137753805257</v>
      </c>
      <c r="I92" s="47"/>
      <c r="J92" s="48">
        <v>1.829787214783515</v>
      </c>
      <c r="K92" s="49">
        <v>259.96786504154221</v>
      </c>
      <c r="L92" s="36">
        <f t="shared" si="35"/>
        <v>14107.546262273969</v>
      </c>
      <c r="M92" s="37">
        <f t="shared" si="36"/>
        <v>258.13807782675872</v>
      </c>
      <c r="N92" s="38"/>
      <c r="O92" s="50">
        <f t="shared" si="37"/>
        <v>181308504.45467377</v>
      </c>
      <c r="P92" s="40">
        <f t="shared" si="48"/>
        <v>0.14707023766696053</v>
      </c>
      <c r="Q92" s="40">
        <f>P92</f>
        <v>0.14707023766696053</v>
      </c>
      <c r="R92" s="41">
        <f>O92</f>
        <v>181308504.45467377</v>
      </c>
      <c r="S92" s="42"/>
      <c r="T92" s="51">
        <v>3.2480315550319574</v>
      </c>
    </row>
    <row r="93" spans="1:20" x14ac:dyDescent="0.2">
      <c r="A93" s="137"/>
      <c r="B93" s="45" t="s">
        <v>34</v>
      </c>
      <c r="C93" s="30">
        <v>83.298932277109799</v>
      </c>
      <c r="D93" s="46">
        <v>700344.30906313495</v>
      </c>
      <c r="E93" s="46">
        <v>640077.56842152134</v>
      </c>
      <c r="F93" s="73">
        <f t="shared" si="34"/>
        <v>0.91394698313143474</v>
      </c>
      <c r="G93" s="32">
        <f t="shared" si="49"/>
        <v>0.13333713222992916</v>
      </c>
      <c r="H93" s="32">
        <f>G93+H92</f>
        <v>0.26088850976798172</v>
      </c>
      <c r="I93" s="47"/>
      <c r="J93" s="48">
        <v>54.322889406160087</v>
      </c>
      <c r="K93" s="49">
        <v>314.89426737490101</v>
      </c>
      <c r="L93" s="36">
        <f t="shared" si="35"/>
        <v>479.6714254658051</v>
      </c>
      <c r="M93" s="37">
        <f t="shared" si="36"/>
        <v>260.57137796874093</v>
      </c>
      <c r="N93" s="38"/>
      <c r="O93" s="50">
        <f t="shared" si="37"/>
        <v>182489681.66514686</v>
      </c>
      <c r="P93" s="40">
        <f t="shared" si="48"/>
        <v>0.1480283615762254</v>
      </c>
      <c r="Q93" s="40">
        <f t="shared" ref="Q93:Q101" si="50">P93+Q92</f>
        <v>0.29509859924318593</v>
      </c>
      <c r="R93" s="41">
        <f>O93+R92</f>
        <v>363798186.11982059</v>
      </c>
      <c r="S93" s="42"/>
      <c r="T93" s="51">
        <v>3.9842037218917437</v>
      </c>
    </row>
    <row r="94" spans="1:20" x14ac:dyDescent="0.2">
      <c r="A94" s="137"/>
      <c r="B94" s="45" t="s">
        <v>35</v>
      </c>
      <c r="C94" s="30">
        <v>175.70889962182028</v>
      </c>
      <c r="D94" s="46">
        <v>713071.17592232989</v>
      </c>
      <c r="E94" s="46">
        <v>625216.39933082007</v>
      </c>
      <c r="F94" s="73">
        <f t="shared" si="34"/>
        <v>0.87679381868454709</v>
      </c>
      <c r="G94" s="32">
        <f t="shared" si="49"/>
        <v>0.13024134233523749</v>
      </c>
      <c r="H94" s="32">
        <f t="shared" ref="H94:H101" si="51">G94+H93</f>
        <v>0.39112985210321921</v>
      </c>
      <c r="I94" s="47"/>
      <c r="J94" s="48">
        <v>128.87912935423151</v>
      </c>
      <c r="K94" s="49">
        <v>362.16385942232722</v>
      </c>
      <c r="L94" s="36">
        <f t="shared" si="35"/>
        <v>181.01047953769114</v>
      </c>
      <c r="M94" s="37">
        <f t="shared" si="36"/>
        <v>233.28473006809571</v>
      </c>
      <c r="N94" s="38"/>
      <c r="O94" s="50">
        <f t="shared" si="37"/>
        <v>166348616.79438031</v>
      </c>
      <c r="P94" s="40">
        <f t="shared" si="48"/>
        <v>0.13493537261863944</v>
      </c>
      <c r="Q94" s="40">
        <f t="shared" si="50"/>
        <v>0.43003397186182535</v>
      </c>
      <c r="R94" s="41">
        <f t="shared" ref="R94:R101" si="52">O94+R93</f>
        <v>530146802.9142009</v>
      </c>
      <c r="S94" s="42"/>
      <c r="T94" s="51">
        <v>4.0674974536863111</v>
      </c>
    </row>
    <row r="95" spans="1:20" x14ac:dyDescent="0.2">
      <c r="A95" s="137"/>
      <c r="B95" s="45" t="s">
        <v>36</v>
      </c>
      <c r="C95" s="30">
        <v>261.02204220109871</v>
      </c>
      <c r="D95" s="46">
        <v>658679.7112654628</v>
      </c>
      <c r="E95" s="46">
        <v>530366.748002787</v>
      </c>
      <c r="F95" s="73">
        <f t="shared" si="34"/>
        <v>0.80519672753217264</v>
      </c>
      <c r="G95" s="32">
        <f t="shared" si="49"/>
        <v>0.11048283004698933</v>
      </c>
      <c r="H95" s="32">
        <f t="shared" si="51"/>
        <v>0.50161268215020849</v>
      </c>
      <c r="I95" s="47"/>
      <c r="J95" s="48">
        <v>217.23510152654563</v>
      </c>
      <c r="K95" s="49">
        <v>404.45240317723557</v>
      </c>
      <c r="L95" s="36">
        <f t="shared" si="35"/>
        <v>86.181883284554004</v>
      </c>
      <c r="M95" s="37">
        <f t="shared" si="36"/>
        <v>187.21730165068993</v>
      </c>
      <c r="N95" s="38"/>
      <c r="O95" s="50">
        <f t="shared" si="37"/>
        <v>123316238.1951755</v>
      </c>
      <c r="P95" s="40">
        <f t="shared" si="48"/>
        <v>0.10002922099053509</v>
      </c>
      <c r="Q95" s="40">
        <f t="shared" si="50"/>
        <v>0.53006319285236048</v>
      </c>
      <c r="R95" s="41">
        <f t="shared" si="52"/>
        <v>653463041.10937643</v>
      </c>
      <c r="S95" s="42"/>
      <c r="T95" s="51">
        <v>4.4598502766481705</v>
      </c>
    </row>
    <row r="96" spans="1:20" x14ac:dyDescent="0.2">
      <c r="A96" s="137"/>
      <c r="B96" s="45" t="s">
        <v>37</v>
      </c>
      <c r="C96" s="30">
        <v>347.85203898112411</v>
      </c>
      <c r="D96" s="46">
        <v>735657.30683035881</v>
      </c>
      <c r="E96" s="46">
        <v>588159.33936282527</v>
      </c>
      <c r="F96" s="73">
        <f t="shared" si="34"/>
        <v>0.79950179778266472</v>
      </c>
      <c r="G96" s="32">
        <f t="shared" si="49"/>
        <v>0.12252183715527934</v>
      </c>
      <c r="H96" s="32">
        <f t="shared" si="51"/>
        <v>0.6241345193054878</v>
      </c>
      <c r="I96" s="47"/>
      <c r="J96" s="48">
        <v>298.06826619445383</v>
      </c>
      <c r="K96" s="49">
        <v>484.26427974520203</v>
      </c>
      <c r="L96" s="36">
        <f t="shared" si="35"/>
        <v>62.467573595800907</v>
      </c>
      <c r="M96" s="37">
        <f t="shared" si="36"/>
        <v>186.19601355074821</v>
      </c>
      <c r="N96" s="38"/>
      <c r="O96" s="50">
        <f t="shared" si="37"/>
        <v>136976457.87129241</v>
      </c>
      <c r="P96" s="40">
        <f t="shared" si="48"/>
        <v>0.11110984713320811</v>
      </c>
      <c r="Q96" s="40">
        <f t="shared" si="50"/>
        <v>0.64117303998556863</v>
      </c>
      <c r="R96" s="41">
        <f t="shared" si="52"/>
        <v>790439498.98066878</v>
      </c>
      <c r="S96" s="42"/>
      <c r="T96" s="51">
        <v>4.0897669585605732</v>
      </c>
    </row>
    <row r="97" spans="1:20" x14ac:dyDescent="0.2">
      <c r="A97" s="137"/>
      <c r="B97" s="45" t="s">
        <v>38</v>
      </c>
      <c r="C97" s="30">
        <v>432.84031310468367</v>
      </c>
      <c r="D97" s="46">
        <v>718637.87310921832</v>
      </c>
      <c r="E97" s="46">
        <v>500595.39177033445</v>
      </c>
      <c r="F97" s="73">
        <f t="shared" si="34"/>
        <v>0.69658921482176617</v>
      </c>
      <c r="G97" s="32">
        <f t="shared" si="49"/>
        <v>0.10428103911027482</v>
      </c>
      <c r="H97" s="32">
        <f t="shared" si="51"/>
        <v>0.72841555841576267</v>
      </c>
      <c r="I97" s="47"/>
      <c r="J97" s="48">
        <v>381.62816273903684</v>
      </c>
      <c r="K97" s="49">
        <v>556.24747794474513</v>
      </c>
      <c r="L97" s="36">
        <f t="shared" si="35"/>
        <v>45.75640171637847</v>
      </c>
      <c r="M97" s="37">
        <f t="shared" si="36"/>
        <v>174.61931520570829</v>
      </c>
      <c r="N97" s="38"/>
      <c r="O97" s="50">
        <f t="shared" si="37"/>
        <v>125488053.28321838</v>
      </c>
      <c r="P97" s="40">
        <f t="shared" si="48"/>
        <v>0.10179091089100531</v>
      </c>
      <c r="Q97" s="40">
        <f t="shared" si="50"/>
        <v>0.74296395087657396</v>
      </c>
      <c r="R97" s="41">
        <f t="shared" si="52"/>
        <v>915927552.26388717</v>
      </c>
      <c r="S97" s="42"/>
      <c r="T97" s="51">
        <v>3.6884956663899038</v>
      </c>
    </row>
    <row r="98" spans="1:20" x14ac:dyDescent="0.2">
      <c r="A98" s="137"/>
      <c r="B98" s="45" t="s">
        <v>39</v>
      </c>
      <c r="C98" s="30">
        <v>549.95537007392318</v>
      </c>
      <c r="D98" s="46">
        <v>703607.98071390251</v>
      </c>
      <c r="E98" s="46">
        <v>464047.53898079915</v>
      </c>
      <c r="F98" s="73">
        <f t="shared" si="34"/>
        <v>0.65952569001557104</v>
      </c>
      <c r="G98" s="32">
        <f t="shared" si="49"/>
        <v>9.6667608925342874E-2</v>
      </c>
      <c r="H98" s="32">
        <f t="shared" si="51"/>
        <v>0.82508316734110554</v>
      </c>
      <c r="I98" s="47"/>
      <c r="J98" s="48">
        <v>500.6714828929513</v>
      </c>
      <c r="K98" s="49">
        <v>662.86478466255676</v>
      </c>
      <c r="L98" s="36">
        <f t="shared" si="35"/>
        <v>32.395154769436708</v>
      </c>
      <c r="M98" s="37">
        <f t="shared" si="36"/>
        <v>162.19330176960545</v>
      </c>
      <c r="N98" s="38"/>
      <c r="O98" s="50">
        <f t="shared" si="37"/>
        <v>114120501.54343273</v>
      </c>
      <c r="P98" s="40">
        <f t="shared" si="48"/>
        <v>9.2570005666012423E-2</v>
      </c>
      <c r="Q98" s="40">
        <f t="shared" si="50"/>
        <v>0.83553395654258633</v>
      </c>
      <c r="R98" s="41">
        <f t="shared" si="52"/>
        <v>1030048053.8073199</v>
      </c>
      <c r="S98" s="42"/>
      <c r="T98" s="51">
        <v>3.2611155099850095</v>
      </c>
    </row>
    <row r="99" spans="1:20" x14ac:dyDescent="0.2">
      <c r="A99" s="137"/>
      <c r="B99" s="45" t="s">
        <v>40</v>
      </c>
      <c r="C99" s="30">
        <v>763.50331820889994</v>
      </c>
      <c r="D99" s="46">
        <v>724141.82382500416</v>
      </c>
      <c r="E99" s="46">
        <v>411752.10064136493</v>
      </c>
      <c r="F99" s="73">
        <f t="shared" si="34"/>
        <v>0.56860698704908497</v>
      </c>
      <c r="G99" s="32">
        <f t="shared" si="49"/>
        <v>8.577373586854603E-2</v>
      </c>
      <c r="H99" s="32">
        <f t="shared" si="51"/>
        <v>0.91085690320965162</v>
      </c>
      <c r="I99" s="47"/>
      <c r="J99" s="48">
        <v>651.71244188369724</v>
      </c>
      <c r="K99" s="49">
        <v>791.8839891026646</v>
      </c>
      <c r="L99" s="36">
        <f t="shared" si="35"/>
        <v>21.508189534301071</v>
      </c>
      <c r="M99" s="37">
        <f t="shared" si="36"/>
        <v>140.17154721896736</v>
      </c>
      <c r="N99" s="38"/>
      <c r="O99" s="50">
        <f t="shared" si="37"/>
        <v>101504079.85151571</v>
      </c>
      <c r="P99" s="40">
        <f t="shared" si="48"/>
        <v>8.2336066875784861E-2</v>
      </c>
      <c r="Q99" s="40">
        <f t="shared" si="50"/>
        <v>0.91787002341837121</v>
      </c>
      <c r="R99" s="41">
        <f t="shared" si="52"/>
        <v>1131552133.6588356</v>
      </c>
      <c r="S99" s="42"/>
      <c r="T99" s="51">
        <v>3.3601872017095649</v>
      </c>
    </row>
    <row r="100" spans="1:20" x14ac:dyDescent="0.2">
      <c r="A100" s="137"/>
      <c r="B100" s="45" t="s">
        <v>41</v>
      </c>
      <c r="C100" s="30">
        <v>1107.8638139435539</v>
      </c>
      <c r="D100" s="46">
        <v>705403.28527604998</v>
      </c>
      <c r="E100" s="46">
        <v>260213.21322907682</v>
      </c>
      <c r="F100" s="73">
        <f t="shared" si="34"/>
        <v>0.36888574048424783</v>
      </c>
      <c r="G100" s="32">
        <f t="shared" si="49"/>
        <v>5.420606084644284E-2</v>
      </c>
      <c r="H100" s="32">
        <f t="shared" si="51"/>
        <v>0.96506296405609449</v>
      </c>
      <c r="I100" s="47"/>
      <c r="J100" s="48">
        <v>939.08610796894573</v>
      </c>
      <c r="K100" s="49">
        <v>1029.9520615894744</v>
      </c>
      <c r="L100" s="54">
        <f t="shared" si="35"/>
        <v>9.6759980633781772</v>
      </c>
      <c r="M100" s="37">
        <f t="shared" si="36"/>
        <v>90.865953620528671</v>
      </c>
      <c r="N100" s="38"/>
      <c r="O100" s="50">
        <f t="shared" si="37"/>
        <v>64097142.203662112</v>
      </c>
      <c r="P100" s="40">
        <f t="shared" si="48"/>
        <v>5.1993048897616398E-2</v>
      </c>
      <c r="Q100" s="40">
        <f t="shared" si="50"/>
        <v>0.96986307231598756</v>
      </c>
      <c r="R100" s="41">
        <f t="shared" si="52"/>
        <v>1195649275.8624978</v>
      </c>
      <c r="S100" s="42"/>
      <c r="T100" s="51">
        <v>2.6580391495692415</v>
      </c>
    </row>
    <row r="101" spans="1:20" ht="17" thickBot="1" x14ac:dyDescent="0.25">
      <c r="A101" s="138"/>
      <c r="B101" s="55" t="s">
        <v>42</v>
      </c>
      <c r="C101" s="56">
        <v>0</v>
      </c>
      <c r="D101" s="57">
        <v>709151.61431773985</v>
      </c>
      <c r="E101" s="57">
        <v>167713.31916954642</v>
      </c>
      <c r="F101" s="59">
        <f t="shared" si="34"/>
        <v>0.23649853681980257</v>
      </c>
      <c r="G101" s="61">
        <f t="shared" si="49"/>
        <v>3.4937035943905188E-2</v>
      </c>
      <c r="H101" s="61">
        <f t="shared" si="51"/>
        <v>0.99999999999999967</v>
      </c>
      <c r="I101" s="47"/>
      <c r="J101" s="62">
        <v>2144.8179331192177</v>
      </c>
      <c r="K101" s="77">
        <v>2197.2085197597175</v>
      </c>
      <c r="L101" s="64">
        <f t="shared" si="35"/>
        <v>2.4426589237021235</v>
      </c>
      <c r="M101" s="78">
        <f t="shared" si="36"/>
        <v>52.390586640499805</v>
      </c>
      <c r="N101" s="38"/>
      <c r="O101" s="66">
        <f t="shared" si="37"/>
        <v>37152869.091163851</v>
      </c>
      <c r="P101" s="67">
        <f t="shared" si="48"/>
        <v>3.0136927684012382E-2</v>
      </c>
      <c r="Q101" s="67">
        <f t="shared" si="50"/>
        <v>1</v>
      </c>
      <c r="R101" s="68">
        <f t="shared" si="52"/>
        <v>1232802144.9536617</v>
      </c>
      <c r="S101" s="42"/>
      <c r="T101" s="69">
        <v>2.7151092402224277</v>
      </c>
    </row>
    <row r="102" spans="1:20" ht="17" thickTop="1" x14ac:dyDescent="0.2">
      <c r="A102" s="139" t="s">
        <v>51</v>
      </c>
      <c r="B102" s="29" t="s">
        <v>32</v>
      </c>
      <c r="C102" s="80">
        <v>0</v>
      </c>
      <c r="D102" s="31">
        <v>3276039.7368446868</v>
      </c>
      <c r="E102" s="31">
        <v>2061455.0701195404</v>
      </c>
      <c r="F102" s="73">
        <f t="shared" si="34"/>
        <v>0.62925215678397972</v>
      </c>
      <c r="G102" s="32">
        <f>E102/$E$102</f>
        <v>1</v>
      </c>
      <c r="H102" s="73"/>
      <c r="I102" s="33"/>
      <c r="J102" s="34">
        <v>691.81848988059551</v>
      </c>
      <c r="K102" s="35">
        <v>856.72235688435103</v>
      </c>
      <c r="L102" s="36">
        <f t="shared" si="35"/>
        <v>23.836290792432724</v>
      </c>
      <c r="M102" s="37">
        <f t="shared" si="36"/>
        <v>164.90386700375552</v>
      </c>
      <c r="N102" s="38"/>
      <c r="O102" s="74">
        <f t="shared" si="37"/>
        <v>540231621.06365442</v>
      </c>
      <c r="P102" s="70">
        <f t="shared" ref="P102:P112" si="53">O102/SUM($O$103:$O$112)</f>
        <v>1</v>
      </c>
      <c r="Q102" s="70"/>
      <c r="R102" s="75"/>
      <c r="S102" s="42"/>
      <c r="T102" s="43">
        <v>3.2200876737626047</v>
      </c>
    </row>
    <row r="103" spans="1:20" x14ac:dyDescent="0.2">
      <c r="A103" s="137"/>
      <c r="B103" s="45" t="s">
        <v>33</v>
      </c>
      <c r="C103" s="30">
        <v>0</v>
      </c>
      <c r="D103" s="46">
        <v>348659.32929757825</v>
      </c>
      <c r="E103" s="46">
        <v>305773.02554253722</v>
      </c>
      <c r="F103" s="73">
        <f t="shared" si="34"/>
        <v>0.8769965403150366</v>
      </c>
      <c r="G103" s="32">
        <f t="shared" ref="G103:G112" si="54">E103/$E$102</f>
        <v>0.14832873632545673</v>
      </c>
      <c r="H103" s="32">
        <f>G103</f>
        <v>0.14832873632545673</v>
      </c>
      <c r="I103" s="47"/>
      <c r="J103" s="48">
        <v>0</v>
      </c>
      <c r="K103" s="49">
        <v>251.87407842356814</v>
      </c>
      <c r="L103" s="36" t="e">
        <f t="shared" si="35"/>
        <v>#DIV/0!</v>
      </c>
      <c r="M103" s="37">
        <f t="shared" si="36"/>
        <v>251.87407842356814</v>
      </c>
      <c r="N103" s="38"/>
      <c r="O103" s="50">
        <f t="shared" si="37"/>
        <v>87818247.250606894</v>
      </c>
      <c r="P103" s="40">
        <f t="shared" si="53"/>
        <v>0.16255665871187397</v>
      </c>
      <c r="Q103" s="40">
        <f>P103</f>
        <v>0.16255665871187397</v>
      </c>
      <c r="R103" s="41">
        <f>O103</f>
        <v>87818247.250606894</v>
      </c>
      <c r="S103" s="42"/>
      <c r="T103" s="51">
        <v>3.3334198266202781</v>
      </c>
    </row>
    <row r="104" spans="1:20" x14ac:dyDescent="0.2">
      <c r="A104" s="137"/>
      <c r="B104" s="45" t="s">
        <v>34</v>
      </c>
      <c r="C104" s="30">
        <v>83.08937865492652</v>
      </c>
      <c r="D104" s="46">
        <v>296734.38856359944</v>
      </c>
      <c r="E104" s="46">
        <v>274629.4877509005</v>
      </c>
      <c r="F104" s="73">
        <f t="shared" si="34"/>
        <v>0.92550610355711715</v>
      </c>
      <c r="G104" s="32">
        <f t="shared" si="54"/>
        <v>0.13322118523542459</v>
      </c>
      <c r="H104" s="32">
        <f>G104+H103</f>
        <v>0.28154992156088132</v>
      </c>
      <c r="I104" s="47"/>
      <c r="J104" s="48">
        <v>51.400650113929984</v>
      </c>
      <c r="K104" s="49">
        <v>321.40576538279259</v>
      </c>
      <c r="L104" s="36">
        <f t="shared" si="35"/>
        <v>525.29513667705362</v>
      </c>
      <c r="M104" s="37">
        <f t="shared" si="36"/>
        <v>270.0051152688626</v>
      </c>
      <c r="N104" s="38"/>
      <c r="O104" s="50">
        <f t="shared" si="37"/>
        <v>80119802.788350135</v>
      </c>
      <c r="P104" s="40">
        <f t="shared" si="53"/>
        <v>0.14830639241480051</v>
      </c>
      <c r="Q104" s="40">
        <f t="shared" ref="Q104:Q112" si="55">P104+Q103</f>
        <v>0.31086305112667445</v>
      </c>
      <c r="R104" s="41">
        <f>O104+R103</f>
        <v>167938050.03895703</v>
      </c>
      <c r="S104" s="42"/>
      <c r="T104" s="51">
        <v>3.7077498436804843</v>
      </c>
    </row>
    <row r="105" spans="1:20" x14ac:dyDescent="0.2">
      <c r="A105" s="137"/>
      <c r="B105" s="45" t="s">
        <v>35</v>
      </c>
      <c r="C105" s="30">
        <v>207.74373421437576</v>
      </c>
      <c r="D105" s="46">
        <v>333556.5652339115</v>
      </c>
      <c r="E105" s="46">
        <v>296561.92708214227</v>
      </c>
      <c r="F105" s="73">
        <f t="shared" si="34"/>
        <v>0.88909036125304208</v>
      </c>
      <c r="G105" s="32">
        <f t="shared" si="54"/>
        <v>0.14386048543126634</v>
      </c>
      <c r="H105" s="32">
        <f t="shared" ref="H105:H112" si="56">G105+H104</f>
        <v>0.42541040699214766</v>
      </c>
      <c r="I105" s="47"/>
      <c r="J105" s="48">
        <v>139.39818349977358</v>
      </c>
      <c r="K105" s="49">
        <v>388.78567274712549</v>
      </c>
      <c r="L105" s="36">
        <f t="shared" si="35"/>
        <v>178.90296916799991</v>
      </c>
      <c r="M105" s="37">
        <f t="shared" si="36"/>
        <v>249.38748924735191</v>
      </c>
      <c r="N105" s="38"/>
      <c r="O105" s="50">
        <f t="shared" si="37"/>
        <v>83184834.325655743</v>
      </c>
      <c r="P105" s="40">
        <f t="shared" si="53"/>
        <v>0.15397994319894548</v>
      </c>
      <c r="Q105" s="40">
        <f t="shared" si="55"/>
        <v>0.46484299432561993</v>
      </c>
      <c r="R105" s="41">
        <f t="shared" ref="R105:R112" si="57">O105+R104</f>
        <v>251122884.36461276</v>
      </c>
      <c r="S105" s="42"/>
      <c r="T105" s="51">
        <v>3.8473532248126312</v>
      </c>
    </row>
    <row r="106" spans="1:20" x14ac:dyDescent="0.2">
      <c r="A106" s="137"/>
      <c r="B106" s="45" t="s">
        <v>36</v>
      </c>
      <c r="C106" s="30">
        <v>299.85786058292308</v>
      </c>
      <c r="D106" s="46">
        <v>304860.54914932669</v>
      </c>
      <c r="E106" s="46">
        <v>264129.64990089316</v>
      </c>
      <c r="F106" s="73">
        <f t="shared" si="34"/>
        <v>0.86639498169872176</v>
      </c>
      <c r="G106" s="32">
        <f t="shared" si="54"/>
        <v>0.12812777427430261</v>
      </c>
      <c r="H106" s="32">
        <f t="shared" si="56"/>
        <v>0.55353818126645027</v>
      </c>
      <c r="I106" s="47"/>
      <c r="J106" s="48">
        <v>253.50064037461348</v>
      </c>
      <c r="K106" s="49">
        <v>464.50585647107278</v>
      </c>
      <c r="L106" s="36">
        <f t="shared" si="35"/>
        <v>83.236561369093167</v>
      </c>
      <c r="M106" s="37">
        <f t="shared" si="36"/>
        <v>211.00521609645929</v>
      </c>
      <c r="N106" s="38"/>
      <c r="O106" s="50">
        <f t="shared" si="37"/>
        <v>64327166.052538924</v>
      </c>
      <c r="P106" s="40">
        <f t="shared" si="53"/>
        <v>0.11907330771546855</v>
      </c>
      <c r="Q106" s="40">
        <f t="shared" si="55"/>
        <v>0.58391630204108846</v>
      </c>
      <c r="R106" s="41">
        <f t="shared" si="57"/>
        <v>315450050.41715169</v>
      </c>
      <c r="S106" s="42"/>
      <c r="T106" s="51">
        <v>4.2065097084207252</v>
      </c>
    </row>
    <row r="107" spans="1:20" x14ac:dyDescent="0.2">
      <c r="A107" s="137"/>
      <c r="B107" s="45" t="s">
        <v>37</v>
      </c>
      <c r="C107" s="30">
        <v>409.64452570241707</v>
      </c>
      <c r="D107" s="46">
        <v>352704.51260726608</v>
      </c>
      <c r="E107" s="46">
        <v>265529.02608718851</v>
      </c>
      <c r="F107" s="73">
        <f t="shared" si="34"/>
        <v>0.75283705366949238</v>
      </c>
      <c r="G107" s="32">
        <f t="shared" si="54"/>
        <v>0.12880660361508189</v>
      </c>
      <c r="H107" s="32">
        <f t="shared" si="56"/>
        <v>0.68234478488153216</v>
      </c>
      <c r="I107" s="47"/>
      <c r="J107" s="48">
        <v>350.14722340743742</v>
      </c>
      <c r="K107" s="49">
        <v>539.85017006484952</v>
      </c>
      <c r="L107" s="36">
        <f t="shared" si="35"/>
        <v>54.178052537823618</v>
      </c>
      <c r="M107" s="37">
        <f t="shared" si="36"/>
        <v>189.7029466574121</v>
      </c>
      <c r="N107" s="38"/>
      <c r="O107" s="50">
        <f t="shared" si="37"/>
        <v>66909085.340964727</v>
      </c>
      <c r="P107" s="40">
        <f t="shared" si="53"/>
        <v>0.1238525897636802</v>
      </c>
      <c r="Q107" s="40">
        <f t="shared" si="55"/>
        <v>0.70776889180476865</v>
      </c>
      <c r="R107" s="41">
        <f t="shared" si="57"/>
        <v>382359135.75811642</v>
      </c>
      <c r="S107" s="42"/>
      <c r="T107" s="51">
        <v>3.6001880529923334</v>
      </c>
    </row>
    <row r="108" spans="1:20" x14ac:dyDescent="0.2">
      <c r="A108" s="137"/>
      <c r="B108" s="45" t="s">
        <v>38</v>
      </c>
      <c r="C108" s="30">
        <v>522.48752013101353</v>
      </c>
      <c r="D108" s="46">
        <v>211287.56515977645</v>
      </c>
      <c r="E108" s="46">
        <v>154926.80584881347</v>
      </c>
      <c r="F108" s="73">
        <f t="shared" si="34"/>
        <v>0.7332509404027503</v>
      </c>
      <c r="G108" s="32">
        <f t="shared" si="54"/>
        <v>7.5154102601823633E-2</v>
      </c>
      <c r="H108" s="32">
        <f t="shared" si="56"/>
        <v>0.75749888748335581</v>
      </c>
      <c r="I108" s="47"/>
      <c r="J108" s="48">
        <v>461.94303697753355</v>
      </c>
      <c r="K108" s="49">
        <v>614.5905637851838</v>
      </c>
      <c r="L108" s="36">
        <f t="shared" si="35"/>
        <v>33.044664512407017</v>
      </c>
      <c r="M108" s="37">
        <f t="shared" si="36"/>
        <v>152.64752680765025</v>
      </c>
      <c r="N108" s="38"/>
      <c r="O108" s="50">
        <f t="shared" si="37"/>
        <v>32252524.266850125</v>
      </c>
      <c r="P108" s="40">
        <f t="shared" si="53"/>
        <v>5.9701289242100608E-2</v>
      </c>
      <c r="Q108" s="40">
        <f t="shared" si="55"/>
        <v>0.76747018104686926</v>
      </c>
      <c r="R108" s="41">
        <f t="shared" si="57"/>
        <v>414611660.02496654</v>
      </c>
      <c r="S108" s="42"/>
      <c r="T108" s="51">
        <v>3.9912320996574215</v>
      </c>
    </row>
    <row r="109" spans="1:20" x14ac:dyDescent="0.2">
      <c r="A109" s="137"/>
      <c r="B109" s="45" t="s">
        <v>39</v>
      </c>
      <c r="C109" s="30">
        <v>698.13234434015669</v>
      </c>
      <c r="D109" s="46">
        <v>441804.09304737835</v>
      </c>
      <c r="E109" s="46">
        <v>224092.58078251875</v>
      </c>
      <c r="F109" s="73">
        <f t="shared" si="34"/>
        <v>0.50722160412055628</v>
      </c>
      <c r="G109" s="32">
        <f t="shared" si="54"/>
        <v>0.10870602228042932</v>
      </c>
      <c r="H109" s="32">
        <f t="shared" si="56"/>
        <v>0.86620490976378517</v>
      </c>
      <c r="I109" s="47"/>
      <c r="J109" s="48">
        <v>594.01085724456732</v>
      </c>
      <c r="K109" s="49">
        <v>719.50938056251493</v>
      </c>
      <c r="L109" s="36">
        <f t="shared" si="35"/>
        <v>21.127311359273214</v>
      </c>
      <c r="M109" s="37">
        <f t="shared" si="36"/>
        <v>125.49852331794762</v>
      </c>
      <c r="N109" s="38"/>
      <c r="O109" s="50">
        <f t="shared" si="37"/>
        <v>55445761.273271114</v>
      </c>
      <c r="P109" s="40">
        <f t="shared" si="53"/>
        <v>0.10263331340010186</v>
      </c>
      <c r="Q109" s="40">
        <f t="shared" si="55"/>
        <v>0.8701034944469711</v>
      </c>
      <c r="R109" s="41">
        <f t="shared" si="57"/>
        <v>470057421.29823768</v>
      </c>
      <c r="S109" s="42"/>
      <c r="T109" s="51">
        <v>3.102319098182678</v>
      </c>
    </row>
    <row r="110" spans="1:20" x14ac:dyDescent="0.2">
      <c r="A110" s="137"/>
      <c r="B110" s="45" t="s">
        <v>40</v>
      </c>
      <c r="C110" s="30">
        <v>999.49915918827048</v>
      </c>
      <c r="D110" s="46">
        <v>310127.41672438383</v>
      </c>
      <c r="E110" s="46">
        <v>140032.38099916873</v>
      </c>
      <c r="F110" s="73">
        <f t="shared" si="34"/>
        <v>0.4515317687104658</v>
      </c>
      <c r="G110" s="32">
        <f t="shared" si="54"/>
        <v>6.7928902758500803E-2</v>
      </c>
      <c r="H110" s="32">
        <f t="shared" si="56"/>
        <v>0.934133812522286</v>
      </c>
      <c r="I110" s="47"/>
      <c r="J110" s="48">
        <v>818.95181030340223</v>
      </c>
      <c r="K110" s="49">
        <v>930.77489612767158</v>
      </c>
      <c r="L110" s="36">
        <f t="shared" si="35"/>
        <v>13.654415854193115</v>
      </c>
      <c r="M110" s="37">
        <f t="shared" si="36"/>
        <v>111.82308582426936</v>
      </c>
      <c r="N110" s="38"/>
      <c r="O110" s="50">
        <f t="shared" si="37"/>
        <v>34679404.73682972</v>
      </c>
      <c r="P110" s="40">
        <f t="shared" si="53"/>
        <v>6.4193585463490507E-2</v>
      </c>
      <c r="Q110" s="40">
        <f t="shared" si="55"/>
        <v>0.93429707991046163</v>
      </c>
      <c r="R110" s="41">
        <f t="shared" si="57"/>
        <v>504736826.03506738</v>
      </c>
      <c r="S110" s="42"/>
      <c r="T110" s="51">
        <v>3.4142448059927144</v>
      </c>
    </row>
    <row r="111" spans="1:20" x14ac:dyDescent="0.2">
      <c r="A111" s="137"/>
      <c r="B111" s="45" t="s">
        <v>41</v>
      </c>
      <c r="C111" s="30">
        <v>1437.110989214091</v>
      </c>
      <c r="D111" s="46">
        <v>348273.8251041731</v>
      </c>
      <c r="E111" s="46">
        <v>89055.020334222223</v>
      </c>
      <c r="F111" s="73">
        <f t="shared" si="34"/>
        <v>0.25570402917182977</v>
      </c>
      <c r="G111" s="32">
        <f t="shared" si="54"/>
        <v>4.3200078248156082E-2</v>
      </c>
      <c r="H111" s="32">
        <f t="shared" si="56"/>
        <v>0.97733389077044208</v>
      </c>
      <c r="I111" s="47"/>
      <c r="J111" s="48">
        <v>1117.4801126144412</v>
      </c>
      <c r="K111" s="49">
        <v>1182.7936250879043</v>
      </c>
      <c r="L111" s="54">
        <f t="shared" si="35"/>
        <v>5.8447136316955639</v>
      </c>
      <c r="M111" s="37">
        <f t="shared" si="36"/>
        <v>65.313512473463106</v>
      </c>
      <c r="N111" s="38"/>
      <c r="O111" s="50">
        <f t="shared" si="37"/>
        <v>22746986.820122119</v>
      </c>
      <c r="P111" s="40">
        <f t="shared" si="53"/>
        <v>4.2105989233536346E-2</v>
      </c>
      <c r="Q111" s="40">
        <f t="shared" si="55"/>
        <v>0.97640306914399799</v>
      </c>
      <c r="R111" s="41">
        <f t="shared" si="57"/>
        <v>527483812.8551895</v>
      </c>
      <c r="S111" s="42"/>
      <c r="T111" s="51">
        <v>2.2568508613314346</v>
      </c>
    </row>
    <row r="112" spans="1:20" ht="17" thickBot="1" x14ac:dyDescent="0.25">
      <c r="A112" s="138"/>
      <c r="B112" s="55" t="s">
        <v>42</v>
      </c>
      <c r="C112" s="56">
        <v>0</v>
      </c>
      <c r="D112" s="57">
        <v>328031.49195729039</v>
      </c>
      <c r="E112" s="57">
        <v>46725.165791154774</v>
      </c>
      <c r="F112" s="59">
        <f t="shared" si="34"/>
        <v>0.14244109768960347</v>
      </c>
      <c r="G112" s="61">
        <f t="shared" si="54"/>
        <v>2.2666109229557575E-2</v>
      </c>
      <c r="H112" s="61">
        <f t="shared" si="56"/>
        <v>0.99999999999999967</v>
      </c>
      <c r="I112" s="47"/>
      <c r="J112" s="62">
        <v>3050.5813858404581</v>
      </c>
      <c r="K112" s="77">
        <v>3089.4429235922198</v>
      </c>
      <c r="L112" s="64">
        <f t="shared" si="35"/>
        <v>1.2739059489492943</v>
      </c>
      <c r="M112" s="78">
        <f t="shared" si="36"/>
        <v>38.861537751761716</v>
      </c>
      <c r="N112" s="38"/>
      <c r="O112" s="66">
        <f t="shared" si="37"/>
        <v>12747808.20846496</v>
      </c>
      <c r="P112" s="67">
        <f t="shared" si="53"/>
        <v>2.359693085600206E-2</v>
      </c>
      <c r="Q112" s="67">
        <f t="shared" si="55"/>
        <v>1</v>
      </c>
      <c r="R112" s="68">
        <f t="shared" si="57"/>
        <v>540231621.06365442</v>
      </c>
      <c r="S112" s="42"/>
      <c r="T112" s="69">
        <v>2.4756441016999871</v>
      </c>
    </row>
    <row r="113" spans="1:20" ht="17" thickTop="1" x14ac:dyDescent="0.2">
      <c r="A113" s="139" t="s">
        <v>52</v>
      </c>
      <c r="B113" s="29" t="s">
        <v>32</v>
      </c>
      <c r="C113" s="80">
        <v>0</v>
      </c>
      <c r="D113" s="31">
        <v>9168745.6371057816</v>
      </c>
      <c r="E113" s="31">
        <v>5526337.8640559763</v>
      </c>
      <c r="F113" s="73">
        <f t="shared" si="34"/>
        <v>0.60273652283371959</v>
      </c>
      <c r="G113" s="32">
        <f>E113/$E$113</f>
        <v>1</v>
      </c>
      <c r="H113" s="73"/>
      <c r="I113" s="33"/>
      <c r="J113" s="34">
        <v>680.47627575085937</v>
      </c>
      <c r="K113" s="35">
        <v>840.0078148817903</v>
      </c>
      <c r="L113" s="36">
        <f t="shared" si="35"/>
        <v>23.444100083415641</v>
      </c>
      <c r="M113" s="37">
        <f t="shared" si="36"/>
        <v>159.53153913093092</v>
      </c>
      <c r="N113" s="38"/>
      <c r="O113" s="74">
        <f t="shared" si="37"/>
        <v>1462704103.3874931</v>
      </c>
      <c r="P113" s="70">
        <f t="shared" ref="P113:P123" si="58">O113/SUM($O$114:$O$123)</f>
        <v>0.99999999999999822</v>
      </c>
      <c r="Q113" s="70"/>
      <c r="R113" s="75"/>
      <c r="S113" s="42"/>
      <c r="T113" s="43">
        <v>3.1005121276271939</v>
      </c>
    </row>
    <row r="114" spans="1:20" x14ac:dyDescent="0.2">
      <c r="A114" s="137"/>
      <c r="B114" s="45" t="s">
        <v>33</v>
      </c>
      <c r="C114" s="30">
        <v>0</v>
      </c>
      <c r="D114" s="46">
        <v>942370.37508326222</v>
      </c>
      <c r="E114" s="46">
        <v>803314.66094769433</v>
      </c>
      <c r="F114" s="73">
        <f t="shared" si="34"/>
        <v>0.85244048644538328</v>
      </c>
      <c r="G114" s="32">
        <f t="shared" ref="G114:G123" si="59">E114/$E$113</f>
        <v>0.14536111991497261</v>
      </c>
      <c r="H114" s="32">
        <f>G114</f>
        <v>0.14536111991497261</v>
      </c>
      <c r="I114" s="47"/>
      <c r="J114" s="48">
        <v>0</v>
      </c>
      <c r="K114" s="49">
        <v>271.67574228913975</v>
      </c>
      <c r="L114" s="36" t="e">
        <f t="shared" si="35"/>
        <v>#DIV/0!</v>
      </c>
      <c r="M114" s="37">
        <f t="shared" si="36"/>
        <v>271.67574228913975</v>
      </c>
      <c r="N114" s="38"/>
      <c r="O114" s="50">
        <f t="shared" si="37"/>
        <v>256019171.16204029</v>
      </c>
      <c r="P114" s="40">
        <f t="shared" si="58"/>
        <v>0.17503141651761428</v>
      </c>
      <c r="Q114" s="40">
        <f>P114</f>
        <v>0.17503141651761428</v>
      </c>
      <c r="R114" s="41">
        <f>O114</f>
        <v>256019171.16204029</v>
      </c>
      <c r="S114" s="42"/>
      <c r="T114" s="51">
        <v>2.8721181011127372</v>
      </c>
    </row>
    <row r="115" spans="1:20" x14ac:dyDescent="0.2">
      <c r="A115" s="137"/>
      <c r="B115" s="45" t="s">
        <v>34</v>
      </c>
      <c r="C115" s="30">
        <v>79.858101297310967</v>
      </c>
      <c r="D115" s="46">
        <v>871519.15896835644</v>
      </c>
      <c r="E115" s="46">
        <v>809932.98341842729</v>
      </c>
      <c r="F115" s="73">
        <f t="shared" si="34"/>
        <v>0.92933468539827557</v>
      </c>
      <c r="G115" s="32">
        <f t="shared" si="59"/>
        <v>0.14655871634022546</v>
      </c>
      <c r="H115" s="32">
        <f>G115+H114</f>
        <v>0.29191983625519807</v>
      </c>
      <c r="I115" s="47"/>
      <c r="J115" s="48">
        <v>50.119364338499857</v>
      </c>
      <c r="K115" s="49">
        <v>327.09291585085685</v>
      </c>
      <c r="L115" s="36">
        <f t="shared" si="35"/>
        <v>552.62782193667226</v>
      </c>
      <c r="M115" s="37">
        <f t="shared" si="36"/>
        <v>276.97355151235701</v>
      </c>
      <c r="N115" s="38"/>
      <c r="O115" s="50">
        <f t="shared" si="37"/>
        <v>241387756.67052811</v>
      </c>
      <c r="P115" s="40">
        <f t="shared" si="58"/>
        <v>0.16502842653650523</v>
      </c>
      <c r="Q115" s="40">
        <f t="shared" ref="Q115:Q123" si="60">P115+Q114</f>
        <v>0.34005984305411951</v>
      </c>
      <c r="R115" s="41">
        <f>O115+R114</f>
        <v>497406927.83256841</v>
      </c>
      <c r="S115" s="42"/>
      <c r="T115" s="51">
        <v>3.5945865645969883</v>
      </c>
    </row>
    <row r="116" spans="1:20" x14ac:dyDescent="0.2">
      <c r="A116" s="137"/>
      <c r="B116" s="45" t="s">
        <v>35</v>
      </c>
      <c r="C116" s="30">
        <v>201.10097363241704</v>
      </c>
      <c r="D116" s="46">
        <v>935483.63356124377</v>
      </c>
      <c r="E116" s="46">
        <v>850467.05239788292</v>
      </c>
      <c r="F116" s="73">
        <f t="shared" si="34"/>
        <v>0.90912018327919253</v>
      </c>
      <c r="G116" s="32">
        <f t="shared" si="59"/>
        <v>0.15389342333363867</v>
      </c>
      <c r="H116" s="32">
        <f t="shared" ref="H116:H123" si="61">G116+H115</f>
        <v>0.44581325958883677</v>
      </c>
      <c r="I116" s="47"/>
      <c r="J116" s="48">
        <v>139.35003810605929</v>
      </c>
      <c r="K116" s="49">
        <v>397.08308087580866</v>
      </c>
      <c r="L116" s="36">
        <f t="shared" si="35"/>
        <v>184.95369378628288</v>
      </c>
      <c r="M116" s="37">
        <f t="shared" si="36"/>
        <v>257.73304276974937</v>
      </c>
      <c r="N116" s="38"/>
      <c r="O116" s="50">
        <f t="shared" si="37"/>
        <v>241105043.33904058</v>
      </c>
      <c r="P116" s="40">
        <f t="shared" si="58"/>
        <v>0.16483514524958412</v>
      </c>
      <c r="Q116" s="40">
        <f t="shared" si="60"/>
        <v>0.50489498830370361</v>
      </c>
      <c r="R116" s="41">
        <f t="shared" ref="R116:R123" si="62">O116+R115</f>
        <v>738511971.17160892</v>
      </c>
      <c r="S116" s="42"/>
      <c r="T116" s="51">
        <v>3.7465101584166507</v>
      </c>
    </row>
    <row r="117" spans="1:20" x14ac:dyDescent="0.2">
      <c r="A117" s="137"/>
      <c r="B117" s="45" t="s">
        <v>36</v>
      </c>
      <c r="C117" s="30">
        <v>297.1433829927625</v>
      </c>
      <c r="D117" s="46">
        <v>914592.03665022494</v>
      </c>
      <c r="E117" s="46">
        <v>728771.0918619422</v>
      </c>
      <c r="F117" s="73">
        <f t="shared" si="34"/>
        <v>0.79682641293393663</v>
      </c>
      <c r="G117" s="32">
        <f t="shared" si="59"/>
        <v>0.13187233748446048</v>
      </c>
      <c r="H117" s="32">
        <f t="shared" si="61"/>
        <v>0.57768559707329725</v>
      </c>
      <c r="I117" s="47"/>
      <c r="J117" s="48">
        <v>248.03193409941301</v>
      </c>
      <c r="K117" s="49">
        <v>427.32479566130348</v>
      </c>
      <c r="L117" s="36">
        <f t="shared" si="35"/>
        <v>72.286200651093807</v>
      </c>
      <c r="M117" s="37">
        <f t="shared" si="36"/>
        <v>179.29286156189048</v>
      </c>
      <c r="N117" s="38"/>
      <c r="O117" s="50">
        <f t="shared" si="37"/>
        <v>163979823.41273624</v>
      </c>
      <c r="P117" s="40">
        <f t="shared" si="58"/>
        <v>0.11210731072195203</v>
      </c>
      <c r="Q117" s="40">
        <f t="shared" si="60"/>
        <v>0.61700229902565562</v>
      </c>
      <c r="R117" s="41">
        <f t="shared" si="62"/>
        <v>902491794.5843451</v>
      </c>
      <c r="S117" s="42"/>
      <c r="T117" s="51">
        <v>4.1978833902632608</v>
      </c>
    </row>
    <row r="118" spans="1:20" x14ac:dyDescent="0.2">
      <c r="A118" s="137"/>
      <c r="B118" s="45" t="s">
        <v>37</v>
      </c>
      <c r="C118" s="30">
        <v>396.42046826448916</v>
      </c>
      <c r="D118" s="46">
        <v>917687.71905710478</v>
      </c>
      <c r="E118" s="46">
        <v>627886.02950183477</v>
      </c>
      <c r="F118" s="73">
        <f t="shared" si="34"/>
        <v>0.68420445916718586</v>
      </c>
      <c r="G118" s="32">
        <f t="shared" si="59"/>
        <v>0.11361701816779744</v>
      </c>
      <c r="H118" s="32">
        <f t="shared" si="61"/>
        <v>0.69130261524109471</v>
      </c>
      <c r="I118" s="47"/>
      <c r="J118" s="48">
        <v>339.85455100976725</v>
      </c>
      <c r="K118" s="49">
        <v>514.04877724723576</v>
      </c>
      <c r="L118" s="36">
        <f t="shared" si="35"/>
        <v>51.255522611042579</v>
      </c>
      <c r="M118" s="37">
        <f t="shared" si="36"/>
        <v>174.19422623746851</v>
      </c>
      <c r="N118" s="38"/>
      <c r="O118" s="50">
        <f t="shared" si="37"/>
        <v>159855902.14877975</v>
      </c>
      <c r="P118" s="40">
        <f t="shared" si="58"/>
        <v>0.10928792896565161</v>
      </c>
      <c r="Q118" s="40">
        <f t="shared" si="60"/>
        <v>0.72629022799130727</v>
      </c>
      <c r="R118" s="41">
        <f t="shared" si="62"/>
        <v>1062347696.7331249</v>
      </c>
      <c r="S118" s="42"/>
      <c r="T118" s="51">
        <v>3.4115989489181948</v>
      </c>
    </row>
    <row r="119" spans="1:20" x14ac:dyDescent="0.2">
      <c r="A119" s="137"/>
      <c r="B119" s="45" t="s">
        <v>38</v>
      </c>
      <c r="C119" s="30">
        <v>522.39842877555839</v>
      </c>
      <c r="D119" s="46">
        <v>794128.0085292724</v>
      </c>
      <c r="E119" s="46">
        <v>506150.48035164445</v>
      </c>
      <c r="F119" s="73">
        <f t="shared" si="34"/>
        <v>0.63736636274677771</v>
      </c>
      <c r="G119" s="32">
        <f t="shared" si="59"/>
        <v>9.1588768693226907E-2</v>
      </c>
      <c r="H119" s="32">
        <f t="shared" si="61"/>
        <v>0.78289138393432167</v>
      </c>
      <c r="I119" s="47"/>
      <c r="J119" s="48">
        <v>452.74139004453667</v>
      </c>
      <c r="K119" s="49">
        <v>595.5390077822849</v>
      </c>
      <c r="L119" s="36">
        <f t="shared" si="35"/>
        <v>31.540658945209543</v>
      </c>
      <c r="M119" s="37">
        <f t="shared" si="36"/>
        <v>142.79761773774823</v>
      </c>
      <c r="N119" s="38"/>
      <c r="O119" s="50">
        <f t="shared" si="37"/>
        <v>113399587.7968023</v>
      </c>
      <c r="P119" s="40">
        <f t="shared" si="58"/>
        <v>7.7527360136734891E-2</v>
      </c>
      <c r="Q119" s="40">
        <f t="shared" si="60"/>
        <v>0.80381758812804216</v>
      </c>
      <c r="R119" s="41">
        <f t="shared" si="62"/>
        <v>1175747284.5299273</v>
      </c>
      <c r="S119" s="42"/>
      <c r="T119" s="51">
        <v>3.6554615019821295</v>
      </c>
    </row>
    <row r="120" spans="1:20" x14ac:dyDescent="0.2">
      <c r="A120" s="137"/>
      <c r="B120" s="45" t="s">
        <v>39</v>
      </c>
      <c r="C120" s="30">
        <v>694.20843854597069</v>
      </c>
      <c r="D120" s="46">
        <v>993514.41232816654</v>
      </c>
      <c r="E120" s="46">
        <v>520810.76521285262</v>
      </c>
      <c r="F120" s="73">
        <f t="shared" si="34"/>
        <v>0.5242105788806859</v>
      </c>
      <c r="G120" s="32">
        <f t="shared" si="59"/>
        <v>9.4241571547819022E-2</v>
      </c>
      <c r="H120" s="32">
        <f t="shared" si="61"/>
        <v>0.87713295548214065</v>
      </c>
      <c r="I120" s="47"/>
      <c r="J120" s="48">
        <v>580.03581317904855</v>
      </c>
      <c r="K120" s="49">
        <v>703.39488230992674</v>
      </c>
      <c r="L120" s="36">
        <f t="shared" si="35"/>
        <v>21.267491821716035</v>
      </c>
      <c r="M120" s="37">
        <f t="shared" si="36"/>
        <v>123.3590691308782</v>
      </c>
      <c r="N120" s="38"/>
      <c r="O120" s="50">
        <f t="shared" si="37"/>
        <v>122559013.07291412</v>
      </c>
      <c r="P120" s="40">
        <f t="shared" si="58"/>
        <v>8.3789341117645105E-2</v>
      </c>
      <c r="Q120" s="40">
        <f t="shared" si="60"/>
        <v>0.88760692924568729</v>
      </c>
      <c r="R120" s="41">
        <f t="shared" si="62"/>
        <v>1298306297.6028414</v>
      </c>
      <c r="S120" s="42"/>
      <c r="T120" s="51">
        <v>3.0002200371281758</v>
      </c>
    </row>
    <row r="121" spans="1:20" x14ac:dyDescent="0.2">
      <c r="A121" s="137"/>
      <c r="B121" s="45" t="s">
        <v>40</v>
      </c>
      <c r="C121" s="30">
        <v>1008.7861545585278</v>
      </c>
      <c r="D121" s="46">
        <v>964547.90462026559</v>
      </c>
      <c r="E121" s="46">
        <v>379314.47886838811</v>
      </c>
      <c r="F121" s="73">
        <f t="shared" si="34"/>
        <v>0.39325623647248609</v>
      </c>
      <c r="G121" s="32">
        <f t="shared" si="59"/>
        <v>6.8637583911671241E-2</v>
      </c>
      <c r="H121" s="32">
        <f t="shared" si="61"/>
        <v>0.94577053939381184</v>
      </c>
      <c r="I121" s="47"/>
      <c r="J121" s="48">
        <v>811.90445906606931</v>
      </c>
      <c r="K121" s="49">
        <v>904.14643747062655</v>
      </c>
      <c r="L121" s="36">
        <f t="shared" si="35"/>
        <v>11.361186328581429</v>
      </c>
      <c r="M121" s="37">
        <f t="shared" si="36"/>
        <v>92.241978404557244</v>
      </c>
      <c r="N121" s="38"/>
      <c r="O121" s="50">
        <f t="shared" si="37"/>
        <v>88971806.988143474</v>
      </c>
      <c r="P121" s="40">
        <f t="shared" si="58"/>
        <v>6.0826934704081632E-2</v>
      </c>
      <c r="Q121" s="40">
        <f t="shared" si="60"/>
        <v>0.94843386394976892</v>
      </c>
      <c r="R121" s="41">
        <f t="shared" si="62"/>
        <v>1387278104.5909848</v>
      </c>
      <c r="S121" s="42"/>
      <c r="T121" s="51">
        <v>3.0065841181160948</v>
      </c>
    </row>
    <row r="122" spans="1:20" x14ac:dyDescent="0.2">
      <c r="A122" s="137"/>
      <c r="B122" s="45" t="s">
        <v>41</v>
      </c>
      <c r="C122" s="30">
        <v>1434.3013222171394</v>
      </c>
      <c r="D122" s="46">
        <v>917430.37080362905</v>
      </c>
      <c r="E122" s="46">
        <v>169501.96236335722</v>
      </c>
      <c r="F122" s="73">
        <f t="shared" si="34"/>
        <v>0.18475730448609509</v>
      </c>
      <c r="G122" s="32">
        <f t="shared" si="59"/>
        <v>3.0671661149387939E-2</v>
      </c>
      <c r="H122" s="32">
        <f t="shared" si="61"/>
        <v>0.97644220054319975</v>
      </c>
      <c r="I122" s="47"/>
      <c r="J122" s="48">
        <v>1135.8036041969992</v>
      </c>
      <c r="K122" s="49">
        <v>1183.2340238792408</v>
      </c>
      <c r="L122" s="54">
        <f t="shared" si="35"/>
        <v>4.175934950987803</v>
      </c>
      <c r="M122" s="37">
        <f t="shared" si="36"/>
        <v>47.430419682241563</v>
      </c>
      <c r="N122" s="38"/>
      <c r="O122" s="50">
        <f t="shared" si="37"/>
        <v>43514107.516450621</v>
      </c>
      <c r="P122" s="40">
        <f t="shared" si="58"/>
        <v>2.9749084189806894E-2</v>
      </c>
      <c r="Q122" s="40">
        <f t="shared" si="60"/>
        <v>0.97818294813957585</v>
      </c>
      <c r="R122" s="41">
        <f t="shared" si="62"/>
        <v>1430792212.1074355</v>
      </c>
      <c r="S122" s="42"/>
      <c r="T122" s="51">
        <v>2.2150057281368745</v>
      </c>
    </row>
    <row r="123" spans="1:20" ht="17" thickBot="1" x14ac:dyDescent="0.25">
      <c r="A123" s="138"/>
      <c r="B123" s="55" t="s">
        <v>42</v>
      </c>
      <c r="C123" s="56">
        <v>0</v>
      </c>
      <c r="D123" s="57">
        <v>917472.01750427426</v>
      </c>
      <c r="E123" s="57">
        <v>130188.35913195518</v>
      </c>
      <c r="F123" s="59">
        <f t="shared" si="34"/>
        <v>0.14189899707905659</v>
      </c>
      <c r="G123" s="61">
        <f t="shared" si="59"/>
        <v>2.355779945680073E-2</v>
      </c>
      <c r="H123" s="61">
        <f t="shared" si="61"/>
        <v>1.0000000000000004</v>
      </c>
      <c r="I123" s="47"/>
      <c r="J123" s="62">
        <v>3014.1473101485944</v>
      </c>
      <c r="K123" s="77">
        <v>3048.9297238584618</v>
      </c>
      <c r="L123" s="64">
        <f t="shared" si="35"/>
        <v>1.1539719240912794</v>
      </c>
      <c r="M123" s="78">
        <f t="shared" si="36"/>
        <v>34.782413709867342</v>
      </c>
      <c r="N123" s="38"/>
      <c r="O123" s="66">
        <f t="shared" si="37"/>
        <v>31911891.280060317</v>
      </c>
      <c r="P123" s="67">
        <f t="shared" si="58"/>
        <v>2.1817051860424229E-2</v>
      </c>
      <c r="Q123" s="67">
        <f t="shared" si="60"/>
        <v>1</v>
      </c>
      <c r="R123" s="68">
        <f t="shared" si="62"/>
        <v>1462704103.3874958</v>
      </c>
      <c r="S123" s="42"/>
      <c r="T123" s="69">
        <v>2.5246946495638274</v>
      </c>
    </row>
    <row r="124" spans="1:20" ht="17" thickTop="1" x14ac:dyDescent="0.2">
      <c r="A124" s="136" t="s">
        <v>53</v>
      </c>
      <c r="B124" s="29" t="s">
        <v>32</v>
      </c>
      <c r="C124" s="80">
        <v>0</v>
      </c>
      <c r="D124" s="31">
        <v>3530640.6296023242</v>
      </c>
      <c r="E124" s="31">
        <v>2071170.0208134982</v>
      </c>
      <c r="F124" s="73">
        <f t="shared" si="34"/>
        <v>0.58662725496556289</v>
      </c>
      <c r="G124" s="32">
        <f>E124/$E$124</f>
        <v>1</v>
      </c>
      <c r="H124" s="73"/>
      <c r="I124" s="33"/>
      <c r="J124" s="34">
        <v>816.10722933772865</v>
      </c>
      <c r="K124" s="35">
        <v>965.02726188667884</v>
      </c>
      <c r="L124" s="36">
        <f t="shared" si="35"/>
        <v>18.247606098257307</v>
      </c>
      <c r="M124" s="37">
        <f t="shared" si="36"/>
        <v>148.92003254895019</v>
      </c>
      <c r="N124" s="38"/>
      <c r="O124" s="74">
        <f t="shared" si="37"/>
        <v>525783117.47902411</v>
      </c>
      <c r="P124" s="70">
        <f t="shared" ref="P124:P134" si="63">O124/SUM($O$125:$O$134)</f>
        <v>0.99999999999999833</v>
      </c>
      <c r="Q124" s="70"/>
      <c r="R124" s="75"/>
      <c r="S124" s="42"/>
      <c r="T124" s="43">
        <v>3.1485018167228649</v>
      </c>
    </row>
    <row r="125" spans="1:20" x14ac:dyDescent="0.2">
      <c r="A125" s="137"/>
      <c r="B125" s="45" t="s">
        <v>33</v>
      </c>
      <c r="C125" s="30">
        <v>0</v>
      </c>
      <c r="D125" s="46">
        <v>367286.09502711386</v>
      </c>
      <c r="E125" s="46">
        <v>317645.55190029024</v>
      </c>
      <c r="F125" s="73">
        <f t="shared" si="34"/>
        <v>0.86484502463084245</v>
      </c>
      <c r="G125" s="32">
        <f t="shared" ref="G125:G134" si="64">E125/$E$124</f>
        <v>0.1533652711791994</v>
      </c>
      <c r="H125" s="32">
        <f>G125</f>
        <v>0.1533652711791994</v>
      </c>
      <c r="I125" s="47"/>
      <c r="J125" s="48">
        <v>0</v>
      </c>
      <c r="K125" s="49">
        <v>273.1066889154302</v>
      </c>
      <c r="L125" s="36" t="e">
        <f t="shared" si="35"/>
        <v>#DIV/0!</v>
      </c>
      <c r="M125" s="37">
        <f t="shared" si="36"/>
        <v>273.1066889154302</v>
      </c>
      <c r="N125" s="38"/>
      <c r="O125" s="50">
        <f t="shared" si="37"/>
        <v>100308289.29753312</v>
      </c>
      <c r="P125" s="40">
        <f t="shared" si="63"/>
        <v>0.19077883249367494</v>
      </c>
      <c r="Q125" s="40">
        <f>P125</f>
        <v>0.19077883249367494</v>
      </c>
      <c r="R125" s="41">
        <f>O125</f>
        <v>100308289.29753312</v>
      </c>
      <c r="S125" s="42"/>
      <c r="T125" s="51">
        <v>3.00016284973715</v>
      </c>
    </row>
    <row r="126" spans="1:20" x14ac:dyDescent="0.2">
      <c r="A126" s="137"/>
      <c r="B126" s="45" t="s">
        <v>34</v>
      </c>
      <c r="C126" s="30">
        <v>141.24915383369699</v>
      </c>
      <c r="D126" s="46">
        <v>337096.77369799436</v>
      </c>
      <c r="E126" s="46">
        <v>307981.7720364054</v>
      </c>
      <c r="F126" s="73">
        <f t="shared" si="34"/>
        <v>0.91363013848458496</v>
      </c>
      <c r="G126" s="32">
        <f t="shared" si="64"/>
        <v>0.14869941576087448</v>
      </c>
      <c r="H126" s="32">
        <f>G126+H125</f>
        <v>0.30206468694007388</v>
      </c>
      <c r="I126" s="47"/>
      <c r="J126" s="48">
        <v>76.170000451786464</v>
      </c>
      <c r="K126" s="49">
        <v>319.68263834580802</v>
      </c>
      <c r="L126" s="36">
        <f t="shared" si="35"/>
        <v>319.69625370838537</v>
      </c>
      <c r="M126" s="37">
        <f t="shared" si="36"/>
        <v>243.51263789402157</v>
      </c>
      <c r="N126" s="38"/>
      <c r="O126" s="50">
        <f t="shared" si="37"/>
        <v>82087324.588762626</v>
      </c>
      <c r="P126" s="40">
        <f t="shared" si="63"/>
        <v>0.15612392612061632</v>
      </c>
      <c r="Q126" s="40">
        <f t="shared" ref="Q126:Q134" si="65">P126+Q125</f>
        <v>0.34690275861429126</v>
      </c>
      <c r="R126" s="41">
        <f>O126+R125</f>
        <v>182395613.88629574</v>
      </c>
      <c r="S126" s="42"/>
      <c r="T126" s="51">
        <v>3.7113154469412977</v>
      </c>
    </row>
    <row r="127" spans="1:20" x14ac:dyDescent="0.2">
      <c r="A127" s="137"/>
      <c r="B127" s="45" t="s">
        <v>35</v>
      </c>
      <c r="C127" s="30">
        <v>260.12498119431245</v>
      </c>
      <c r="D127" s="46">
        <v>345066.74609538435</v>
      </c>
      <c r="E127" s="46">
        <v>282773.76181809552</v>
      </c>
      <c r="F127" s="73">
        <f t="shared" si="34"/>
        <v>0.81947555079657075</v>
      </c>
      <c r="G127" s="32">
        <f t="shared" si="64"/>
        <v>0.13652851237535285</v>
      </c>
      <c r="H127" s="32">
        <f t="shared" ref="H127:H134" si="66">G127+H126</f>
        <v>0.43859319931542673</v>
      </c>
      <c r="I127" s="47"/>
      <c r="J127" s="48">
        <v>199.44303953026025</v>
      </c>
      <c r="K127" s="49">
        <v>394.47145115643718</v>
      </c>
      <c r="L127" s="36">
        <f t="shared" si="35"/>
        <v>97.786521949083351</v>
      </c>
      <c r="M127" s="37">
        <f t="shared" si="36"/>
        <v>195.02841162617693</v>
      </c>
      <c r="N127" s="38"/>
      <c r="O127" s="50">
        <f t="shared" si="37"/>
        <v>67297819.395996109</v>
      </c>
      <c r="P127" s="40">
        <f t="shared" si="63"/>
        <v>0.12799539802394055</v>
      </c>
      <c r="Q127" s="40">
        <f t="shared" si="65"/>
        <v>0.47489815663823182</v>
      </c>
      <c r="R127" s="41">
        <f t="shared" ref="R127:R134" si="67">O127+R126</f>
        <v>249693433.28229183</v>
      </c>
      <c r="S127" s="42"/>
      <c r="T127" s="51">
        <v>4.0604059816576985</v>
      </c>
    </row>
    <row r="128" spans="1:20" x14ac:dyDescent="0.2">
      <c r="A128" s="137"/>
      <c r="B128" s="45" t="s">
        <v>36</v>
      </c>
      <c r="C128" s="30">
        <v>345.81343519272815</v>
      </c>
      <c r="D128" s="46">
        <v>271857.39626866562</v>
      </c>
      <c r="E128" s="46">
        <v>206920.71097253609</v>
      </c>
      <c r="F128" s="73">
        <f t="shared" si="34"/>
        <v>0.76113695567085016</v>
      </c>
      <c r="G128" s="32">
        <f t="shared" si="64"/>
        <v>9.9905226945716102E-2</v>
      </c>
      <c r="H128" s="32">
        <f t="shared" si="66"/>
        <v>0.53849842626114286</v>
      </c>
      <c r="I128" s="47"/>
      <c r="J128" s="48">
        <v>287.78580350573446</v>
      </c>
      <c r="K128" s="49">
        <v>457.90299436074696</v>
      </c>
      <c r="L128" s="36">
        <f t="shared" si="35"/>
        <v>59.1124331995142</v>
      </c>
      <c r="M128" s="37">
        <f t="shared" si="36"/>
        <v>170.1171908550125</v>
      </c>
      <c r="N128" s="38"/>
      <c r="O128" s="50">
        <f t="shared" si="37"/>
        <v>46247616.566383347</v>
      </c>
      <c r="P128" s="40">
        <f t="shared" si="63"/>
        <v>8.7959493237681402E-2</v>
      </c>
      <c r="Q128" s="40">
        <f t="shared" si="65"/>
        <v>0.56285764987591325</v>
      </c>
      <c r="R128" s="41">
        <f t="shared" si="67"/>
        <v>295941049.84867519</v>
      </c>
      <c r="S128" s="42"/>
      <c r="T128" s="51">
        <v>4.1084950892778345</v>
      </c>
    </row>
    <row r="129" spans="1:20" x14ac:dyDescent="0.2">
      <c r="A129" s="137"/>
      <c r="B129" s="45" t="s">
        <v>37</v>
      </c>
      <c r="C129" s="30">
        <v>463.77322202008833</v>
      </c>
      <c r="D129" s="46">
        <v>443235.2073005414</v>
      </c>
      <c r="E129" s="46">
        <v>340721.32466347725</v>
      </c>
      <c r="F129" s="73">
        <f t="shared" si="34"/>
        <v>0.76871448623991356</v>
      </c>
      <c r="G129" s="32">
        <f t="shared" si="64"/>
        <v>0.16450669005418075</v>
      </c>
      <c r="H129" s="32">
        <f t="shared" si="66"/>
        <v>0.70300511631532359</v>
      </c>
      <c r="I129" s="47"/>
      <c r="J129" s="48">
        <v>392.04301010642706</v>
      </c>
      <c r="K129" s="49">
        <v>569.60225196318481</v>
      </c>
      <c r="L129" s="36">
        <f t="shared" si="35"/>
        <v>45.290755677178417</v>
      </c>
      <c r="M129" s="37">
        <f t="shared" si="36"/>
        <v>177.55924185675775</v>
      </c>
      <c r="N129" s="38"/>
      <c r="O129" s="50">
        <f t="shared" si="37"/>
        <v>78700507.372506991</v>
      </c>
      <c r="P129" s="40">
        <f t="shared" si="63"/>
        <v>0.14968245414545206</v>
      </c>
      <c r="Q129" s="40">
        <f t="shared" si="65"/>
        <v>0.71254010402136525</v>
      </c>
      <c r="R129" s="41">
        <f t="shared" si="67"/>
        <v>374641557.22118217</v>
      </c>
      <c r="S129" s="42"/>
      <c r="T129" s="51">
        <v>3.6497409215689727</v>
      </c>
    </row>
    <row r="130" spans="1:20" x14ac:dyDescent="0.2">
      <c r="A130" s="137"/>
      <c r="B130" s="45" t="s">
        <v>38</v>
      </c>
      <c r="C130" s="30">
        <v>598.47224806015663</v>
      </c>
      <c r="D130" s="46">
        <v>351959.91250926</v>
      </c>
      <c r="E130" s="46">
        <v>223616.71117040463</v>
      </c>
      <c r="F130" s="73">
        <f t="shared" si="34"/>
        <v>0.63534710409533157</v>
      </c>
      <c r="G130" s="32">
        <f t="shared" si="64"/>
        <v>0.10796637114444819</v>
      </c>
      <c r="H130" s="32">
        <f t="shared" si="66"/>
        <v>0.81097148745977177</v>
      </c>
      <c r="I130" s="47"/>
      <c r="J130" s="48">
        <v>525.8692489604789</v>
      </c>
      <c r="K130" s="49">
        <v>677.15974075010627</v>
      </c>
      <c r="L130" s="36">
        <f t="shared" si="35"/>
        <v>28.769602346722767</v>
      </c>
      <c r="M130" s="37">
        <f t="shared" si="36"/>
        <v>151.29049178962737</v>
      </c>
      <c r="N130" s="38"/>
      <c r="O130" s="50">
        <f t="shared" si="37"/>
        <v>53248188.253760166</v>
      </c>
      <c r="P130" s="40">
        <f t="shared" si="63"/>
        <v>0.1012740548024241</v>
      </c>
      <c r="Q130" s="40">
        <f t="shared" si="65"/>
        <v>0.81381415882378938</v>
      </c>
      <c r="R130" s="41">
        <f t="shared" si="67"/>
        <v>427889745.47494233</v>
      </c>
      <c r="S130" s="42"/>
      <c r="T130" s="51">
        <v>3.0029574718103462</v>
      </c>
    </row>
    <row r="131" spans="1:20" x14ac:dyDescent="0.2">
      <c r="A131" s="137"/>
      <c r="B131" s="45" t="s">
        <v>39</v>
      </c>
      <c r="C131" s="30">
        <v>798.44561843307042</v>
      </c>
      <c r="D131" s="46">
        <v>353517.65417057852</v>
      </c>
      <c r="E131" s="46">
        <v>159629.99559795982</v>
      </c>
      <c r="F131" s="73">
        <f t="shared" ref="F131:F194" si="68">(E131/D131)</f>
        <v>0.45154745092570547</v>
      </c>
      <c r="G131" s="32">
        <f t="shared" si="64"/>
        <v>7.7072376479870822E-2</v>
      </c>
      <c r="H131" s="32">
        <f t="shared" si="66"/>
        <v>0.88804386393964263</v>
      </c>
      <c r="I131" s="47"/>
      <c r="J131" s="48">
        <v>691.54552196334919</v>
      </c>
      <c r="K131" s="49">
        <v>809.97360892385643</v>
      </c>
      <c r="L131" s="36">
        <f t="shared" ref="L131:L194" si="69">(K131/J131-1)*100</f>
        <v>17.125132503827235</v>
      </c>
      <c r="M131" s="37">
        <f t="shared" ref="M131:M194" si="70">K131-J131</f>
        <v>118.42808696050724</v>
      </c>
      <c r="N131" s="38"/>
      <c r="O131" s="50">
        <f t="shared" ref="O131:O194" si="71">(K131-J131)*D131</f>
        <v>41866419.490187801</v>
      </c>
      <c r="P131" s="40">
        <f t="shared" si="63"/>
        <v>7.9626785452764123E-2</v>
      </c>
      <c r="Q131" s="40">
        <f t="shared" si="65"/>
        <v>0.89344094427655352</v>
      </c>
      <c r="R131" s="41">
        <f t="shared" si="67"/>
        <v>469756164.96513015</v>
      </c>
      <c r="S131" s="42"/>
      <c r="T131" s="51">
        <v>3.1492381810460635</v>
      </c>
    </row>
    <row r="132" spans="1:20" x14ac:dyDescent="0.2">
      <c r="A132" s="137"/>
      <c r="B132" s="45" t="s">
        <v>40</v>
      </c>
      <c r="C132" s="30">
        <v>1044.9420706729795</v>
      </c>
      <c r="D132" s="46">
        <v>257428.87440434095</v>
      </c>
      <c r="E132" s="46">
        <v>109760.02770851676</v>
      </c>
      <c r="F132" s="73">
        <f t="shared" si="68"/>
        <v>0.42637030505023221</v>
      </c>
      <c r="G132" s="32">
        <f t="shared" si="64"/>
        <v>5.2994214190781916E-2</v>
      </c>
      <c r="H132" s="32">
        <f t="shared" si="66"/>
        <v>0.9410380781304245</v>
      </c>
      <c r="I132" s="47"/>
      <c r="J132" s="48">
        <v>905.52956522755551</v>
      </c>
      <c r="K132" s="49">
        <v>1002.9303974541955</v>
      </c>
      <c r="L132" s="36">
        <f t="shared" si="69"/>
        <v>10.756228837449777</v>
      </c>
      <c r="M132" s="37">
        <f t="shared" si="70"/>
        <v>97.400832226639977</v>
      </c>
      <c r="N132" s="38"/>
      <c r="O132" s="50">
        <f t="shared" si="71"/>
        <v>25073786.606149986</v>
      </c>
      <c r="P132" s="40">
        <f t="shared" si="63"/>
        <v>4.7688458934116024E-2</v>
      </c>
      <c r="Q132" s="40">
        <f t="shared" si="65"/>
        <v>0.94112940321066951</v>
      </c>
      <c r="R132" s="41">
        <f t="shared" si="67"/>
        <v>494829951.57128012</v>
      </c>
      <c r="S132" s="42"/>
      <c r="T132" s="51">
        <v>3.0714647979514593</v>
      </c>
    </row>
    <row r="133" spans="1:20" x14ac:dyDescent="0.2">
      <c r="A133" s="137"/>
      <c r="B133" s="45" t="s">
        <v>41</v>
      </c>
      <c r="C133" s="30">
        <v>1796.7490021264564</v>
      </c>
      <c r="D133" s="46">
        <v>448544.04216480209</v>
      </c>
      <c r="E133" s="46">
        <v>86323.048102995672</v>
      </c>
      <c r="F133" s="73">
        <f t="shared" si="68"/>
        <v>0.1924516658082803</v>
      </c>
      <c r="G133" s="32">
        <f t="shared" si="64"/>
        <v>4.1678397830946963E-2</v>
      </c>
      <c r="H133" s="32">
        <f t="shared" si="66"/>
        <v>0.98271647596137146</v>
      </c>
      <c r="I133" s="47"/>
      <c r="J133" s="48">
        <v>1285.6376968017153</v>
      </c>
      <c r="K133" s="49">
        <v>1337.3734999033265</v>
      </c>
      <c r="L133" s="54">
        <f t="shared" si="69"/>
        <v>4.0241355111408694</v>
      </c>
      <c r="M133" s="37">
        <f t="shared" si="70"/>
        <v>51.735803101611282</v>
      </c>
      <c r="N133" s="38"/>
      <c r="O133" s="50">
        <f t="shared" si="71"/>
        <v>23205786.24783903</v>
      </c>
      <c r="P133" s="40">
        <f t="shared" si="63"/>
        <v>4.4135662550566349E-2</v>
      </c>
      <c r="Q133" s="40">
        <f t="shared" si="65"/>
        <v>0.98526506576123585</v>
      </c>
      <c r="R133" s="41">
        <f t="shared" si="67"/>
        <v>518035737.81911916</v>
      </c>
      <c r="S133" s="42"/>
      <c r="T133" s="51">
        <v>2.3841841436365763</v>
      </c>
    </row>
    <row r="134" spans="1:20" ht="17" thickBot="1" x14ac:dyDescent="0.25">
      <c r="A134" s="138"/>
      <c r="B134" s="55" t="s">
        <v>42</v>
      </c>
      <c r="C134" s="56">
        <v>0</v>
      </c>
      <c r="D134" s="57">
        <v>354647.92796364281</v>
      </c>
      <c r="E134" s="57">
        <v>35797.116842815623</v>
      </c>
      <c r="F134" s="59">
        <f t="shared" si="68"/>
        <v>0.10093705339929523</v>
      </c>
      <c r="G134" s="61">
        <f t="shared" si="64"/>
        <v>1.7283524038627939E-2</v>
      </c>
      <c r="H134" s="61">
        <f t="shared" si="66"/>
        <v>0.99999999999999944</v>
      </c>
      <c r="I134" s="47"/>
      <c r="J134" s="62">
        <v>3653.0497492348609</v>
      </c>
      <c r="K134" s="77">
        <v>3674.8950190053361</v>
      </c>
      <c r="L134" s="64">
        <f t="shared" si="69"/>
        <v>0.59800088337287338</v>
      </c>
      <c r="M134" s="78">
        <f t="shared" si="70"/>
        <v>21.84526977047517</v>
      </c>
      <c r="N134" s="38"/>
      <c r="O134" s="66">
        <f t="shared" si="71"/>
        <v>7747379.659905822</v>
      </c>
      <c r="P134" s="67">
        <f t="shared" si="63"/>
        <v>1.4734934238764118E-2</v>
      </c>
      <c r="Q134" s="67">
        <f t="shared" si="65"/>
        <v>1</v>
      </c>
      <c r="R134" s="68">
        <f t="shared" si="67"/>
        <v>525783117.47902501</v>
      </c>
      <c r="S134" s="42"/>
      <c r="T134" s="69">
        <v>2.6556935175375984</v>
      </c>
    </row>
    <row r="135" spans="1:20" ht="17" thickTop="1" x14ac:dyDescent="0.2">
      <c r="A135" s="139" t="s">
        <v>54</v>
      </c>
      <c r="B135" s="29" t="s">
        <v>32</v>
      </c>
      <c r="C135" s="80">
        <v>0</v>
      </c>
      <c r="D135" s="31">
        <v>4011582.4387664488</v>
      </c>
      <c r="E135" s="31">
        <v>2396457.2964406596</v>
      </c>
      <c r="F135" s="73">
        <f t="shared" si="68"/>
        <v>0.59738453167064021</v>
      </c>
      <c r="G135" s="32">
        <f>E135/$E$135</f>
        <v>1</v>
      </c>
      <c r="H135" s="73"/>
      <c r="I135" s="33"/>
      <c r="J135" s="34">
        <v>737.91821329821289</v>
      </c>
      <c r="K135" s="35">
        <v>894.54299205244365</v>
      </c>
      <c r="L135" s="36">
        <f t="shared" si="69"/>
        <v>21.225221973337362</v>
      </c>
      <c r="M135" s="37">
        <f t="shared" si="70"/>
        <v>156.62477875423076</v>
      </c>
      <c r="N135" s="38"/>
      <c r="O135" s="74">
        <f t="shared" si="71"/>
        <v>628313211.92615247</v>
      </c>
      <c r="P135" s="70">
        <f t="shared" ref="P135:P145" si="72">O135/SUM($O$136:$O$145)</f>
        <v>0.99999999999999967</v>
      </c>
      <c r="Q135" s="70"/>
      <c r="R135" s="75"/>
      <c r="S135" s="42"/>
      <c r="T135" s="43">
        <v>3.1070331907670266</v>
      </c>
    </row>
    <row r="136" spans="1:20" x14ac:dyDescent="0.2">
      <c r="A136" s="137"/>
      <c r="B136" s="45" t="s">
        <v>33</v>
      </c>
      <c r="C136" s="30">
        <v>22.021807244922186</v>
      </c>
      <c r="D136" s="46">
        <v>401088.32823183574</v>
      </c>
      <c r="E136" s="46">
        <v>344356.13282803557</v>
      </c>
      <c r="F136" s="73">
        <f t="shared" si="68"/>
        <v>0.85855435969952232</v>
      </c>
      <c r="G136" s="32">
        <f t="shared" ref="G136:G145" si="73">E136/$E$135</f>
        <v>0.14369383228296653</v>
      </c>
      <c r="H136" s="32">
        <f>G136</f>
        <v>0.14369383228296653</v>
      </c>
      <c r="I136" s="47"/>
      <c r="J136" s="48">
        <v>0.96063138163898798</v>
      </c>
      <c r="K136" s="49">
        <v>261.140538886988</v>
      </c>
      <c r="L136" s="36">
        <f t="shared" si="69"/>
        <v>27084.260672542387</v>
      </c>
      <c r="M136" s="37">
        <f t="shared" si="70"/>
        <v>260.17990750534904</v>
      </c>
      <c r="N136" s="38"/>
      <c r="O136" s="50">
        <f t="shared" si="71"/>
        <v>104355124.14083409</v>
      </c>
      <c r="P136" s="40">
        <f t="shared" si="72"/>
        <v>0.16608774439252</v>
      </c>
      <c r="Q136" s="40">
        <f>P136</f>
        <v>0.16608774439252</v>
      </c>
      <c r="R136" s="41">
        <f>O136</f>
        <v>104355124.14083409</v>
      </c>
      <c r="S136" s="42"/>
      <c r="T136" s="51">
        <v>3.2129798768633813</v>
      </c>
    </row>
    <row r="137" spans="1:20" x14ac:dyDescent="0.2">
      <c r="A137" s="137"/>
      <c r="B137" s="45" t="s">
        <v>34</v>
      </c>
      <c r="C137" s="30">
        <v>114.25441985870781</v>
      </c>
      <c r="D137" s="46">
        <v>397906.52216489607</v>
      </c>
      <c r="E137" s="46">
        <v>361676.70052930253</v>
      </c>
      <c r="F137" s="73">
        <f t="shared" si="68"/>
        <v>0.90894891232624841</v>
      </c>
      <c r="G137" s="32">
        <f t="shared" si="73"/>
        <v>0.15092140430229373</v>
      </c>
      <c r="H137" s="32">
        <f>G137+H136</f>
        <v>0.29461523658526023</v>
      </c>
      <c r="I137" s="47"/>
      <c r="J137" s="48">
        <v>66.636239147339694</v>
      </c>
      <c r="K137" s="49">
        <v>342.23894357414531</v>
      </c>
      <c r="L137" s="36">
        <f t="shared" si="69"/>
        <v>413.59282569566869</v>
      </c>
      <c r="M137" s="37">
        <f t="shared" si="70"/>
        <v>275.60270442680564</v>
      </c>
      <c r="N137" s="38"/>
      <c r="O137" s="50">
        <f t="shared" si="71"/>
        <v>109664113.61771004</v>
      </c>
      <c r="P137" s="40">
        <f t="shared" si="72"/>
        <v>0.1745373350999965</v>
      </c>
      <c r="Q137" s="40">
        <f t="shared" ref="Q137:Q145" si="74">P137+Q136</f>
        <v>0.34062507949251652</v>
      </c>
      <c r="R137" s="41">
        <f>O137+R136</f>
        <v>214019237.75854415</v>
      </c>
      <c r="S137" s="42"/>
      <c r="T137" s="51">
        <v>3.5082713101199667</v>
      </c>
    </row>
    <row r="138" spans="1:20" x14ac:dyDescent="0.2">
      <c r="A138" s="137"/>
      <c r="B138" s="45" t="s">
        <v>35</v>
      </c>
      <c r="C138" s="30">
        <v>235.39061181276315</v>
      </c>
      <c r="D138" s="46">
        <v>403717.83198208862</v>
      </c>
      <c r="E138" s="46">
        <v>376446.65590226609</v>
      </c>
      <c r="F138" s="73">
        <f t="shared" si="68"/>
        <v>0.93244990951741646</v>
      </c>
      <c r="G138" s="32">
        <f t="shared" si="73"/>
        <v>0.15708465010471243</v>
      </c>
      <c r="H138" s="32">
        <f t="shared" ref="H138:H145" si="75">G138+H137</f>
        <v>0.45169988668997263</v>
      </c>
      <c r="I138" s="47"/>
      <c r="J138" s="48">
        <v>178.28842880825971</v>
      </c>
      <c r="K138" s="49">
        <v>409.9035156987141</v>
      </c>
      <c r="L138" s="36">
        <f t="shared" si="69"/>
        <v>129.9103303779433</v>
      </c>
      <c r="M138" s="37">
        <f t="shared" si="70"/>
        <v>231.61508689045439</v>
      </c>
      <c r="N138" s="38"/>
      <c r="O138" s="50">
        <f t="shared" si="71"/>
        <v>93507140.733757317</v>
      </c>
      <c r="P138" s="40">
        <f t="shared" si="72"/>
        <v>0.14882249642197157</v>
      </c>
      <c r="Q138" s="40">
        <f t="shared" si="74"/>
        <v>0.48944757591448806</v>
      </c>
      <c r="R138" s="41">
        <f t="shared" ref="R138:R145" si="76">O138+R137</f>
        <v>307526378.49230146</v>
      </c>
      <c r="S138" s="42"/>
      <c r="T138" s="51">
        <v>4.1289197511225559</v>
      </c>
    </row>
    <row r="139" spans="1:20" x14ac:dyDescent="0.2">
      <c r="A139" s="137"/>
      <c r="B139" s="45" t="s">
        <v>36</v>
      </c>
      <c r="C139" s="30">
        <v>306.82392613727762</v>
      </c>
      <c r="D139" s="46">
        <v>398005.30907426483</v>
      </c>
      <c r="E139" s="46">
        <v>284952.17722512037</v>
      </c>
      <c r="F139" s="73">
        <f t="shared" si="68"/>
        <v>0.71595069394401067</v>
      </c>
      <c r="G139" s="32">
        <f t="shared" si="73"/>
        <v>0.11890559353940747</v>
      </c>
      <c r="H139" s="32">
        <f t="shared" si="75"/>
        <v>0.57060548022938007</v>
      </c>
      <c r="I139" s="47"/>
      <c r="J139" s="48">
        <v>269.45694107489783</v>
      </c>
      <c r="K139" s="49">
        <v>441.85364373979047</v>
      </c>
      <c r="L139" s="36">
        <f t="shared" si="69"/>
        <v>63.979314088989646</v>
      </c>
      <c r="M139" s="37">
        <f t="shared" si="70"/>
        <v>172.39670266489264</v>
      </c>
      <c r="N139" s="38"/>
      <c r="O139" s="50">
        <f t="shared" si="71"/>
        <v>68614802.927524731</v>
      </c>
      <c r="P139" s="40">
        <f t="shared" si="72"/>
        <v>0.10920477498345078</v>
      </c>
      <c r="Q139" s="40">
        <f t="shared" si="74"/>
        <v>0.59865235089793889</v>
      </c>
      <c r="R139" s="41">
        <f t="shared" si="76"/>
        <v>376141181.41982621</v>
      </c>
      <c r="S139" s="42"/>
      <c r="T139" s="51">
        <v>4.0183820288490351</v>
      </c>
    </row>
    <row r="140" spans="1:20" x14ac:dyDescent="0.2">
      <c r="A140" s="137"/>
      <c r="B140" s="45" t="s">
        <v>37</v>
      </c>
      <c r="C140" s="30">
        <v>407.42928665847262</v>
      </c>
      <c r="D140" s="46">
        <v>403949.2000104558</v>
      </c>
      <c r="E140" s="46">
        <v>287049.82658550632</v>
      </c>
      <c r="F140" s="73">
        <f t="shared" si="68"/>
        <v>0.71060872648856921</v>
      </c>
      <c r="G140" s="32">
        <f t="shared" si="73"/>
        <v>0.11978090617840233</v>
      </c>
      <c r="H140" s="32">
        <f t="shared" si="75"/>
        <v>0.69038638640778238</v>
      </c>
      <c r="I140" s="47"/>
      <c r="J140" s="48">
        <v>363.5117270593264</v>
      </c>
      <c r="K140" s="49">
        <v>542.04621131771569</v>
      </c>
      <c r="L140" s="36">
        <f t="shared" si="69"/>
        <v>49.113816960642879</v>
      </c>
      <c r="M140" s="37">
        <f t="shared" si="70"/>
        <v>178.53448425838928</v>
      </c>
      <c r="N140" s="38"/>
      <c r="O140" s="50">
        <f t="shared" si="71"/>
        <v>72118862.090455666</v>
      </c>
      <c r="P140" s="40">
        <f t="shared" si="72"/>
        <v>0.11478170555950681</v>
      </c>
      <c r="Q140" s="40">
        <f t="shared" si="74"/>
        <v>0.71343405645744573</v>
      </c>
      <c r="R140" s="41">
        <f t="shared" si="76"/>
        <v>448260043.51028186</v>
      </c>
      <c r="S140" s="42"/>
      <c r="T140" s="51">
        <v>3.532238718035059</v>
      </c>
    </row>
    <row r="141" spans="1:20" x14ac:dyDescent="0.2">
      <c r="A141" s="137"/>
      <c r="B141" s="45" t="s">
        <v>38</v>
      </c>
      <c r="C141" s="30">
        <v>522.49653473516389</v>
      </c>
      <c r="D141" s="46">
        <v>279727.16126240266</v>
      </c>
      <c r="E141" s="46">
        <v>193600.94943768773</v>
      </c>
      <c r="F141" s="73">
        <f t="shared" si="68"/>
        <v>0.69210636737587727</v>
      </c>
      <c r="G141" s="32">
        <f t="shared" si="73"/>
        <v>8.0786313081912087E-2</v>
      </c>
      <c r="H141" s="32">
        <f t="shared" si="75"/>
        <v>0.77117269948969447</v>
      </c>
      <c r="I141" s="47"/>
      <c r="J141" s="48">
        <v>461.15166597934109</v>
      </c>
      <c r="K141" s="49">
        <v>623.25815983213283</v>
      </c>
      <c r="L141" s="36">
        <f t="shared" si="69"/>
        <v>35.152533496442764</v>
      </c>
      <c r="M141" s="37">
        <f t="shared" si="70"/>
        <v>162.10649385279174</v>
      </c>
      <c r="N141" s="38"/>
      <c r="O141" s="50">
        <f t="shared" si="71"/>
        <v>45345589.347642563</v>
      </c>
      <c r="P141" s="40">
        <f t="shared" si="72"/>
        <v>7.217035785166992E-2</v>
      </c>
      <c r="Q141" s="40">
        <f t="shared" si="74"/>
        <v>0.78560441430911565</v>
      </c>
      <c r="R141" s="41">
        <f t="shared" si="76"/>
        <v>493605632.8579244</v>
      </c>
      <c r="S141" s="42"/>
      <c r="T141" s="51">
        <v>3.7213598119654892</v>
      </c>
    </row>
    <row r="142" spans="1:20" x14ac:dyDescent="0.2">
      <c r="A142" s="137"/>
      <c r="B142" s="45" t="s">
        <v>39</v>
      </c>
      <c r="C142" s="30">
        <v>699.94841238941171</v>
      </c>
      <c r="D142" s="46">
        <v>508629.37386145501</v>
      </c>
      <c r="E142" s="46">
        <v>277046.1750744849</v>
      </c>
      <c r="F142" s="73">
        <f t="shared" si="68"/>
        <v>0.54469165430062083</v>
      </c>
      <c r="G142" s="32">
        <f t="shared" si="73"/>
        <v>0.11560655618022821</v>
      </c>
      <c r="H142" s="32">
        <f t="shared" si="75"/>
        <v>0.88677925566992266</v>
      </c>
      <c r="I142" s="47"/>
      <c r="J142" s="48">
        <v>592.30671500619076</v>
      </c>
      <c r="K142" s="49">
        <v>724.51077406692696</v>
      </c>
      <c r="L142" s="36">
        <f t="shared" si="69"/>
        <v>22.320202643550036</v>
      </c>
      <c r="M142" s="37">
        <f t="shared" si="70"/>
        <v>132.2040590607362</v>
      </c>
      <c r="N142" s="38"/>
      <c r="O142" s="50">
        <f t="shared" si="71"/>
        <v>67242867.782005072</v>
      </c>
      <c r="P142" s="40">
        <f t="shared" si="72"/>
        <v>0.10702125389957311</v>
      </c>
      <c r="Q142" s="40">
        <f t="shared" si="74"/>
        <v>0.89262566820868872</v>
      </c>
      <c r="R142" s="41">
        <f t="shared" si="76"/>
        <v>560848500.63992953</v>
      </c>
      <c r="S142" s="42"/>
      <c r="T142" s="51">
        <v>2.9272153846651081</v>
      </c>
    </row>
    <row r="143" spans="1:20" x14ac:dyDescent="0.2">
      <c r="A143" s="137"/>
      <c r="B143" s="45" t="s">
        <v>40</v>
      </c>
      <c r="C143" s="30">
        <v>1037.283400052972</v>
      </c>
      <c r="D143" s="46">
        <v>414710.97698190319</v>
      </c>
      <c r="E143" s="46">
        <v>162203.31737400751</v>
      </c>
      <c r="F143" s="73">
        <f t="shared" si="68"/>
        <v>0.39112376179298869</v>
      </c>
      <c r="G143" s="32">
        <f t="shared" si="73"/>
        <v>6.7684626642385878E-2</v>
      </c>
      <c r="H143" s="32">
        <f t="shared" si="75"/>
        <v>0.9544638823123085</v>
      </c>
      <c r="I143" s="47"/>
      <c r="J143" s="48">
        <v>836.99380053579887</v>
      </c>
      <c r="K143" s="49">
        <v>927.54158369220363</v>
      </c>
      <c r="L143" s="36">
        <f t="shared" si="69"/>
        <v>10.818214316335538</v>
      </c>
      <c r="M143" s="37">
        <f t="shared" si="70"/>
        <v>90.547783156404762</v>
      </c>
      <c r="N143" s="38"/>
      <c r="O143" s="50">
        <f t="shared" si="71"/>
        <v>37551159.616338134</v>
      </c>
      <c r="P143" s="40">
        <f t="shared" si="72"/>
        <v>5.9765032635907107E-2</v>
      </c>
      <c r="Q143" s="40">
        <f t="shared" si="74"/>
        <v>0.95239070084459587</v>
      </c>
      <c r="R143" s="41">
        <f t="shared" si="76"/>
        <v>598399660.25626767</v>
      </c>
      <c r="S143" s="42"/>
      <c r="T143" s="51">
        <v>3.0241266540531457</v>
      </c>
    </row>
    <row r="144" spans="1:20" x14ac:dyDescent="0.2">
      <c r="A144" s="137"/>
      <c r="B144" s="45" t="s">
        <v>41</v>
      </c>
      <c r="C144" s="30">
        <v>1509.072431750594</v>
      </c>
      <c r="D144" s="46">
        <v>400411.8889615126</v>
      </c>
      <c r="E144" s="46">
        <v>72029.322492716281</v>
      </c>
      <c r="F144" s="73">
        <f t="shared" si="68"/>
        <v>0.17988807145444102</v>
      </c>
      <c r="G144" s="32">
        <f t="shared" si="73"/>
        <v>3.0056585026446286E-2</v>
      </c>
      <c r="H144" s="32">
        <f t="shared" si="75"/>
        <v>0.98452046733875476</v>
      </c>
      <c r="I144" s="47"/>
      <c r="J144" s="48">
        <v>1171.2917124654928</v>
      </c>
      <c r="K144" s="49">
        <v>1221.0154822926163</v>
      </c>
      <c r="L144" s="54">
        <f t="shared" si="69"/>
        <v>4.2452080295572348</v>
      </c>
      <c r="M144" s="37">
        <f t="shared" si="70"/>
        <v>49.723769827123533</v>
      </c>
      <c r="N144" s="38"/>
      <c r="O144" s="50">
        <f t="shared" si="71"/>
        <v>19909988.602766</v>
      </c>
      <c r="P144" s="40">
        <f t="shared" si="72"/>
        <v>3.1687999273053762E-2</v>
      </c>
      <c r="Q144" s="40">
        <f t="shared" si="74"/>
        <v>0.98407870011764964</v>
      </c>
      <c r="R144" s="41">
        <f t="shared" si="76"/>
        <v>618309648.8590337</v>
      </c>
      <c r="S144" s="42"/>
      <c r="T144" s="51">
        <v>2.1247116813797908</v>
      </c>
    </row>
    <row r="145" spans="1:20" ht="17" thickBot="1" x14ac:dyDescent="0.25">
      <c r="A145" s="138"/>
      <c r="B145" s="55" t="s">
        <v>42</v>
      </c>
      <c r="C145" s="56">
        <v>0</v>
      </c>
      <c r="D145" s="57">
        <v>403435.84623563424</v>
      </c>
      <c r="E145" s="57">
        <v>37096.038991532492</v>
      </c>
      <c r="F145" s="59">
        <f t="shared" si="68"/>
        <v>9.1950279921001021E-2</v>
      </c>
      <c r="G145" s="61">
        <f t="shared" si="73"/>
        <v>1.5479532661245172E-2</v>
      </c>
      <c r="H145" s="61">
        <f t="shared" si="75"/>
        <v>0.99999999999999989</v>
      </c>
      <c r="I145" s="47"/>
      <c r="J145" s="62">
        <v>3373.2371575842794</v>
      </c>
      <c r="K145" s="77">
        <v>3398.0330778289972</v>
      </c>
      <c r="L145" s="64">
        <f t="shared" si="69"/>
        <v>0.73507788176017108</v>
      </c>
      <c r="M145" s="78">
        <f t="shared" si="70"/>
        <v>24.795920244717763</v>
      </c>
      <c r="N145" s="38"/>
      <c r="O145" s="66">
        <f t="shared" si="71"/>
        <v>10003563.067119006</v>
      </c>
      <c r="P145" s="67">
        <f t="shared" si="72"/>
        <v>1.5921299882350318E-2</v>
      </c>
      <c r="Q145" s="67">
        <f t="shared" si="74"/>
        <v>1</v>
      </c>
      <c r="R145" s="68">
        <f t="shared" si="76"/>
        <v>628313211.92615271</v>
      </c>
      <c r="S145" s="42"/>
      <c r="T145" s="69">
        <v>2.431310346927702</v>
      </c>
    </row>
    <row r="146" spans="1:20" ht="17" thickTop="1" x14ac:dyDescent="0.2">
      <c r="A146" s="139" t="s">
        <v>55</v>
      </c>
      <c r="B146" s="29" t="s">
        <v>32</v>
      </c>
      <c r="C146" s="80">
        <v>0</v>
      </c>
      <c r="D146" s="31">
        <v>9547115.0378895588</v>
      </c>
      <c r="E146" s="31">
        <v>5488294.0372971203</v>
      </c>
      <c r="F146" s="73">
        <f t="shared" si="68"/>
        <v>0.57486413597361841</v>
      </c>
      <c r="G146" s="32">
        <f>E146/$E$146</f>
        <v>1</v>
      </c>
      <c r="H146" s="73"/>
      <c r="I146" s="33"/>
      <c r="J146" s="34">
        <v>723.56838310616899</v>
      </c>
      <c r="K146" s="35">
        <v>872.6304918959471</v>
      </c>
      <c r="L146" s="36">
        <f t="shared" si="69"/>
        <v>20.600970450073717</v>
      </c>
      <c r="M146" s="37">
        <f t="shared" si="70"/>
        <v>149.06210878977811</v>
      </c>
      <c r="N146" s="38"/>
      <c r="O146" s="74">
        <f t="shared" si="71"/>
        <v>1423113100.40642</v>
      </c>
      <c r="P146" s="70">
        <f t="shared" ref="P146:P156" si="77">O146/SUM($O$147:$O$156)</f>
        <v>0.99999999999999944</v>
      </c>
      <c r="Q146" s="70"/>
      <c r="R146" s="75"/>
      <c r="S146" s="42"/>
      <c r="T146" s="43">
        <v>3.0195695390802397</v>
      </c>
    </row>
    <row r="147" spans="1:20" x14ac:dyDescent="0.2">
      <c r="A147" s="137"/>
      <c r="B147" s="45" t="s">
        <v>33</v>
      </c>
      <c r="C147" s="30">
        <v>21.044392476240485</v>
      </c>
      <c r="D147" s="46">
        <v>951304.77130113065</v>
      </c>
      <c r="E147" s="46">
        <v>775267.48605914542</v>
      </c>
      <c r="F147" s="73">
        <f t="shared" si="68"/>
        <v>0.81495174779664636</v>
      </c>
      <c r="G147" s="32">
        <f t="shared" ref="G147:G156" si="78">E147/$E$146</f>
        <v>0.14125837296446125</v>
      </c>
      <c r="H147" s="32">
        <f>G147</f>
        <v>0.14125837296446125</v>
      </c>
      <c r="I147" s="47"/>
      <c r="J147" s="48">
        <v>0.61269884358076132</v>
      </c>
      <c r="K147" s="49">
        <v>248.42331032362387</v>
      </c>
      <c r="L147" s="36">
        <f t="shared" si="69"/>
        <v>40445.744932661779</v>
      </c>
      <c r="M147" s="37">
        <f t="shared" si="70"/>
        <v>247.81061148004309</v>
      </c>
      <c r="N147" s="38"/>
      <c r="O147" s="50">
        <f t="shared" si="71"/>
        <v>235743417.08001575</v>
      </c>
      <c r="P147" s="40">
        <f t="shared" si="77"/>
        <v>0.16565332510303701</v>
      </c>
      <c r="Q147" s="40">
        <f>P147</f>
        <v>0.16565332510303701</v>
      </c>
      <c r="R147" s="41">
        <f>O147</f>
        <v>235743417.08001575</v>
      </c>
      <c r="S147" s="42"/>
      <c r="T147" s="51">
        <v>2.7944968922078521</v>
      </c>
    </row>
    <row r="148" spans="1:20" x14ac:dyDescent="0.2">
      <c r="A148" s="137"/>
      <c r="B148" s="45" t="s">
        <v>34</v>
      </c>
      <c r="C148" s="30">
        <v>90.824439909348442</v>
      </c>
      <c r="D148" s="46">
        <v>956100.98182373319</v>
      </c>
      <c r="E148" s="46">
        <v>837921.53040263418</v>
      </c>
      <c r="F148" s="73">
        <f t="shared" si="68"/>
        <v>0.87639438336766962</v>
      </c>
      <c r="G148" s="32">
        <f t="shared" si="78"/>
        <v>0.152674314588162</v>
      </c>
      <c r="H148" s="32">
        <f>G148+H147</f>
        <v>0.29393268755262325</v>
      </c>
      <c r="I148" s="47"/>
      <c r="J148" s="48">
        <v>55.844900332561856</v>
      </c>
      <c r="K148" s="49">
        <v>310.16753990117815</v>
      </c>
      <c r="L148" s="36">
        <f t="shared" si="69"/>
        <v>455.40888792727719</v>
      </c>
      <c r="M148" s="37">
        <f t="shared" si="70"/>
        <v>254.3226395686163</v>
      </c>
      <c r="N148" s="38"/>
      <c r="O148" s="50">
        <f t="shared" si="71"/>
        <v>243158125.39155746</v>
      </c>
      <c r="P148" s="40">
        <f t="shared" si="77"/>
        <v>0.17086352822000933</v>
      </c>
      <c r="Q148" s="40">
        <f t="shared" ref="Q148:Q156" si="79">P148+Q147</f>
        <v>0.33651685332304637</v>
      </c>
      <c r="R148" s="41">
        <f>O148+R147</f>
        <v>478901542.47157323</v>
      </c>
      <c r="S148" s="42"/>
      <c r="T148" s="51">
        <v>3.4188842694184038</v>
      </c>
    </row>
    <row r="149" spans="1:20" x14ac:dyDescent="0.2">
      <c r="A149" s="137"/>
      <c r="B149" s="45" t="s">
        <v>35</v>
      </c>
      <c r="C149" s="30">
        <v>216.41996078157328</v>
      </c>
      <c r="D149" s="46">
        <v>946872.71538734657</v>
      </c>
      <c r="E149" s="46">
        <v>731269.91624619253</v>
      </c>
      <c r="F149" s="73">
        <f t="shared" si="68"/>
        <v>0.77230012478186649</v>
      </c>
      <c r="G149" s="32">
        <f t="shared" si="78"/>
        <v>0.13324175258771831</v>
      </c>
      <c r="H149" s="32">
        <f t="shared" ref="H149:H156" si="80">G149+H148</f>
        <v>0.42717444014034156</v>
      </c>
      <c r="I149" s="47"/>
      <c r="J149" s="48">
        <v>159.0579204787135</v>
      </c>
      <c r="K149" s="49">
        <v>348.63272700011214</v>
      </c>
      <c r="L149" s="36">
        <f t="shared" si="69"/>
        <v>119.1860210109871</v>
      </c>
      <c r="M149" s="37">
        <f t="shared" si="70"/>
        <v>189.57480652139864</v>
      </c>
      <c r="N149" s="38"/>
      <c r="O149" s="50">
        <f t="shared" si="71"/>
        <v>179503211.8199476</v>
      </c>
      <c r="P149" s="40">
        <f t="shared" si="77"/>
        <v>0.12613418551813207</v>
      </c>
      <c r="Q149" s="40">
        <f t="shared" si="79"/>
        <v>0.46265103884117842</v>
      </c>
      <c r="R149" s="41">
        <f t="shared" ref="R149:R156" si="81">O149+R148</f>
        <v>658404754.29152083</v>
      </c>
      <c r="S149" s="42"/>
      <c r="T149" s="51">
        <v>3.8878609586821802</v>
      </c>
    </row>
    <row r="150" spans="1:20" x14ac:dyDescent="0.2">
      <c r="A150" s="137"/>
      <c r="B150" s="45" t="s">
        <v>36</v>
      </c>
      <c r="C150" s="30">
        <v>305.07878480456367</v>
      </c>
      <c r="D150" s="46">
        <v>963500.19117584953</v>
      </c>
      <c r="E150" s="46">
        <v>728951.85094238911</v>
      </c>
      <c r="F150" s="73">
        <f t="shared" si="68"/>
        <v>0.756566379143922</v>
      </c>
      <c r="G150" s="32">
        <f t="shared" si="78"/>
        <v>0.13281938722462908</v>
      </c>
      <c r="H150" s="32">
        <f t="shared" si="80"/>
        <v>0.55999382736497061</v>
      </c>
      <c r="I150" s="47"/>
      <c r="J150" s="48">
        <v>264.19978995443489</v>
      </c>
      <c r="K150" s="49">
        <v>435.93953875787275</v>
      </c>
      <c r="L150" s="36">
        <f t="shared" si="69"/>
        <v>65.003741612760905</v>
      </c>
      <c r="M150" s="37">
        <f t="shared" si="70"/>
        <v>171.73974880343786</v>
      </c>
      <c r="N150" s="38"/>
      <c r="O150" s="50">
        <f t="shared" si="71"/>
        <v>165471280.80460477</v>
      </c>
      <c r="P150" s="40">
        <f t="shared" si="77"/>
        <v>0.11627416033015826</v>
      </c>
      <c r="Q150" s="40">
        <f t="shared" si="79"/>
        <v>0.57892519917133667</v>
      </c>
      <c r="R150" s="41">
        <f t="shared" si="81"/>
        <v>823876035.0961256</v>
      </c>
      <c r="S150" s="42"/>
      <c r="T150" s="51">
        <v>4.0011126651438236</v>
      </c>
    </row>
    <row r="151" spans="1:20" x14ac:dyDescent="0.2">
      <c r="A151" s="137"/>
      <c r="B151" s="45" t="s">
        <v>37</v>
      </c>
      <c r="C151" s="30">
        <v>399.50846250386434</v>
      </c>
      <c r="D151" s="46">
        <v>908076.62742907379</v>
      </c>
      <c r="E151" s="46">
        <v>636373.59414297342</v>
      </c>
      <c r="F151" s="73">
        <f t="shared" si="68"/>
        <v>0.70079283501069733</v>
      </c>
      <c r="G151" s="32">
        <f t="shared" si="78"/>
        <v>0.11595107510973943</v>
      </c>
      <c r="H151" s="32">
        <f t="shared" si="80"/>
        <v>0.67594490247471006</v>
      </c>
      <c r="I151" s="47"/>
      <c r="J151" s="48">
        <v>350.65876793772463</v>
      </c>
      <c r="K151" s="49">
        <v>519.7217756009685</v>
      </c>
      <c r="L151" s="36">
        <f t="shared" si="69"/>
        <v>48.21297030658269</v>
      </c>
      <c r="M151" s="37">
        <f t="shared" si="70"/>
        <v>169.06300766324387</v>
      </c>
      <c r="N151" s="38"/>
      <c r="O151" s="50">
        <f t="shared" si="71"/>
        <v>153522165.82185414</v>
      </c>
      <c r="P151" s="40">
        <f t="shared" si="77"/>
        <v>0.10787769839095039</v>
      </c>
      <c r="Q151" s="40">
        <f t="shared" si="79"/>
        <v>0.68680289756228707</v>
      </c>
      <c r="R151" s="41">
        <f t="shared" si="81"/>
        <v>977398200.91797972</v>
      </c>
      <c r="S151" s="42"/>
      <c r="T151" s="51">
        <v>3.5201119760004858</v>
      </c>
    </row>
    <row r="152" spans="1:20" x14ac:dyDescent="0.2">
      <c r="A152" s="137"/>
      <c r="B152" s="45" t="s">
        <v>38</v>
      </c>
      <c r="C152" s="30">
        <v>522.42382380167408</v>
      </c>
      <c r="D152" s="46">
        <v>740251.80494155013</v>
      </c>
      <c r="E152" s="46">
        <v>481449.67494619131</v>
      </c>
      <c r="F152" s="73">
        <f t="shared" si="68"/>
        <v>0.65038635736147421</v>
      </c>
      <c r="G152" s="32">
        <f t="shared" si="78"/>
        <v>8.7723010406216509E-2</v>
      </c>
      <c r="H152" s="32">
        <f t="shared" si="80"/>
        <v>0.76366791288092661</v>
      </c>
      <c r="I152" s="47"/>
      <c r="J152" s="48">
        <v>454.84643344219904</v>
      </c>
      <c r="K152" s="49">
        <v>610.96055176382697</v>
      </c>
      <c r="L152" s="36">
        <f t="shared" si="69"/>
        <v>34.322379344646791</v>
      </c>
      <c r="M152" s="37">
        <f t="shared" si="70"/>
        <v>156.11411832162793</v>
      </c>
      <c r="N152" s="38"/>
      <c r="O152" s="50">
        <f t="shared" si="71"/>
        <v>115563757.86444379</v>
      </c>
      <c r="P152" s="40">
        <f t="shared" si="77"/>
        <v>8.1204900602376895E-2</v>
      </c>
      <c r="Q152" s="40">
        <f t="shared" si="79"/>
        <v>0.76800779816466402</v>
      </c>
      <c r="R152" s="41">
        <f t="shared" si="81"/>
        <v>1092961958.7824235</v>
      </c>
      <c r="S152" s="42"/>
      <c r="T152" s="51">
        <v>3.3745234520274159</v>
      </c>
    </row>
    <row r="153" spans="1:20" x14ac:dyDescent="0.2">
      <c r="A153" s="137"/>
      <c r="B153" s="45" t="s">
        <v>39</v>
      </c>
      <c r="C153" s="30">
        <v>713.54650123537715</v>
      </c>
      <c r="D153" s="46">
        <v>1215247.5074389873</v>
      </c>
      <c r="E153" s="46">
        <v>639145.75969433528</v>
      </c>
      <c r="F153" s="73">
        <f t="shared" si="68"/>
        <v>0.52593875386033184</v>
      </c>
      <c r="G153" s="32">
        <f t="shared" si="78"/>
        <v>0.11645618025398331</v>
      </c>
      <c r="H153" s="32">
        <f t="shared" si="80"/>
        <v>0.88012409313490991</v>
      </c>
      <c r="I153" s="47"/>
      <c r="J153" s="48">
        <v>601.59589241364836</v>
      </c>
      <c r="K153" s="49">
        <v>739.00896562683988</v>
      </c>
      <c r="L153" s="36">
        <f t="shared" si="69"/>
        <v>22.841424774673879</v>
      </c>
      <c r="M153" s="37">
        <f t="shared" si="70"/>
        <v>137.41307321319152</v>
      </c>
      <c r="N153" s="38"/>
      <c r="O153" s="50">
        <f t="shared" si="71"/>
        <v>166990894.71186206</v>
      </c>
      <c r="P153" s="40">
        <f t="shared" si="77"/>
        <v>0.11734196998409463</v>
      </c>
      <c r="Q153" s="40">
        <f t="shared" si="79"/>
        <v>0.88534976814875865</v>
      </c>
      <c r="R153" s="41">
        <f t="shared" si="81"/>
        <v>1259952853.4942856</v>
      </c>
      <c r="S153" s="42"/>
      <c r="T153" s="51">
        <v>2.8459056944478451</v>
      </c>
    </row>
    <row r="154" spans="1:20" x14ac:dyDescent="0.2">
      <c r="A154" s="137"/>
      <c r="B154" s="45" t="s">
        <v>40</v>
      </c>
      <c r="C154" s="30">
        <v>1044.6962846977244</v>
      </c>
      <c r="D154" s="46">
        <v>927463.79600462131</v>
      </c>
      <c r="E154" s="46">
        <v>390165.94235186797</v>
      </c>
      <c r="F154" s="73">
        <f t="shared" si="68"/>
        <v>0.42068050961411746</v>
      </c>
      <c r="G154" s="32">
        <f t="shared" si="78"/>
        <v>7.1090568344260432E-2</v>
      </c>
      <c r="H154" s="32">
        <f t="shared" si="80"/>
        <v>0.95121466147917033</v>
      </c>
      <c r="I154" s="47"/>
      <c r="J154" s="48">
        <v>858.80313987376053</v>
      </c>
      <c r="K154" s="49">
        <v>957.0217800243563</v>
      </c>
      <c r="L154" s="36">
        <f t="shared" si="69"/>
        <v>11.436688525036519</v>
      </c>
      <c r="M154" s="37">
        <f t="shared" si="70"/>
        <v>98.218640150595775</v>
      </c>
      <c r="N154" s="38"/>
      <c r="O154" s="50">
        <f t="shared" si="71"/>
        <v>91094232.83248347</v>
      </c>
      <c r="P154" s="40">
        <f t="shared" si="77"/>
        <v>6.4010536342099772E-2</v>
      </c>
      <c r="Q154" s="40">
        <f t="shared" si="79"/>
        <v>0.9493603044908584</v>
      </c>
      <c r="R154" s="41">
        <f t="shared" si="81"/>
        <v>1351047086.3267691</v>
      </c>
      <c r="S154" s="42"/>
      <c r="T154" s="51">
        <v>3.0615189525796649</v>
      </c>
    </row>
    <row r="155" spans="1:20" x14ac:dyDescent="0.2">
      <c r="A155" s="137"/>
      <c r="B155" s="45" t="s">
        <v>41</v>
      </c>
      <c r="C155" s="30">
        <v>1515.9617097497121</v>
      </c>
      <c r="D155" s="46">
        <v>982832.1704063745</v>
      </c>
      <c r="E155" s="46">
        <v>169845.52815451738</v>
      </c>
      <c r="F155" s="73">
        <f t="shared" si="68"/>
        <v>0.17281234097607007</v>
      </c>
      <c r="G155" s="32">
        <f t="shared" si="78"/>
        <v>3.0946871104260851E-2</v>
      </c>
      <c r="H155" s="32">
        <f t="shared" si="80"/>
        <v>0.9821615325834312</v>
      </c>
      <c r="I155" s="47"/>
      <c r="J155" s="48">
        <v>1180.0705617889525</v>
      </c>
      <c r="K155" s="49">
        <v>1227.0209289184104</v>
      </c>
      <c r="L155" s="54">
        <f t="shared" si="69"/>
        <v>3.9786067587587626</v>
      </c>
      <c r="M155" s="37">
        <f t="shared" si="70"/>
        <v>46.950367129457845</v>
      </c>
      <c r="N155" s="38"/>
      <c r="O155" s="50">
        <f t="shared" si="71"/>
        <v>46144331.227221154</v>
      </c>
      <c r="P155" s="40">
        <f t="shared" si="77"/>
        <v>3.2424921964419408E-2</v>
      </c>
      <c r="Q155" s="40">
        <f t="shared" si="79"/>
        <v>0.98178522645527777</v>
      </c>
      <c r="R155" s="41">
        <f t="shared" si="81"/>
        <v>1397191417.5539904</v>
      </c>
      <c r="S155" s="42"/>
      <c r="T155" s="51">
        <v>2.0984324693849259</v>
      </c>
    </row>
    <row r="156" spans="1:20" ht="17" thickBot="1" x14ac:dyDescent="0.25">
      <c r="A156" s="138"/>
      <c r="B156" s="55" t="s">
        <v>42</v>
      </c>
      <c r="C156" s="56">
        <v>0</v>
      </c>
      <c r="D156" s="57">
        <v>955464.47198088444</v>
      </c>
      <c r="E156" s="57">
        <v>97902.754356875521</v>
      </c>
      <c r="F156" s="59">
        <f t="shared" si="68"/>
        <v>0.10246613791290632</v>
      </c>
      <c r="G156" s="61">
        <f t="shared" si="78"/>
        <v>1.7838467416569165E-2</v>
      </c>
      <c r="H156" s="61">
        <f t="shared" si="80"/>
        <v>1.0000000000000004</v>
      </c>
      <c r="I156" s="47"/>
      <c r="J156" s="62">
        <v>3251.1059665534867</v>
      </c>
      <c r="K156" s="77">
        <v>3278.2358950988037</v>
      </c>
      <c r="L156" s="64">
        <f t="shared" si="69"/>
        <v>0.83448305974713755</v>
      </c>
      <c r="M156" s="78">
        <f t="shared" si="70"/>
        <v>27.129928545316943</v>
      </c>
      <c r="N156" s="38"/>
      <c r="O156" s="66">
        <f t="shared" si="71"/>
        <v>25921682.852430377</v>
      </c>
      <c r="P156" s="67">
        <f t="shared" si="77"/>
        <v>1.8214773544722142E-2</v>
      </c>
      <c r="Q156" s="67">
        <f t="shared" si="79"/>
        <v>0.99999999999999989</v>
      </c>
      <c r="R156" s="68">
        <f t="shared" si="81"/>
        <v>1423113100.4064207</v>
      </c>
      <c r="S156" s="42"/>
      <c r="T156" s="69">
        <v>2.5267661291544141</v>
      </c>
    </row>
    <row r="157" spans="1:20" ht="17" thickTop="1" x14ac:dyDescent="0.2">
      <c r="A157" s="139" t="s">
        <v>56</v>
      </c>
      <c r="B157" s="29" t="s">
        <v>32</v>
      </c>
      <c r="C157" s="80">
        <v>0</v>
      </c>
      <c r="D157" s="31">
        <v>3342513.798502651</v>
      </c>
      <c r="E157" s="31">
        <v>2138653.2224336937</v>
      </c>
      <c r="F157" s="73">
        <f t="shared" si="68"/>
        <v>0.63983377522382945</v>
      </c>
      <c r="G157" s="32">
        <f>E157/$E$157</f>
        <v>1</v>
      </c>
      <c r="H157" s="73"/>
      <c r="I157" s="33"/>
      <c r="J157" s="34">
        <v>600.42692436049879</v>
      </c>
      <c r="K157" s="35">
        <v>762.10976366596515</v>
      </c>
      <c r="L157" s="36">
        <f t="shared" si="69"/>
        <v>26.927979533507941</v>
      </c>
      <c r="M157" s="37">
        <f t="shared" si="70"/>
        <v>161.68283930546636</v>
      </c>
      <c r="N157" s="38"/>
      <c r="O157" s="74">
        <f t="shared" si="71"/>
        <v>540427121.35960805</v>
      </c>
      <c r="P157" s="70">
        <f t="shared" ref="P157:P167" si="82">O157/SUM($O$158:$O$167)</f>
        <v>0.99999999999999756</v>
      </c>
      <c r="Q157" s="70"/>
      <c r="R157" s="75"/>
      <c r="S157" s="42"/>
      <c r="T157" s="43">
        <v>3.2449388015641127</v>
      </c>
    </row>
    <row r="158" spans="1:20" x14ac:dyDescent="0.2">
      <c r="A158" s="137"/>
      <c r="B158" s="45" t="s">
        <v>33</v>
      </c>
      <c r="C158" s="30">
        <v>0</v>
      </c>
      <c r="D158" s="46">
        <v>342689.02843004925</v>
      </c>
      <c r="E158" s="46">
        <v>269218.41311239934</v>
      </c>
      <c r="F158" s="73">
        <f t="shared" si="68"/>
        <v>0.78560558050475504</v>
      </c>
      <c r="G158" s="32">
        <f t="shared" ref="G158:G167" si="83">E158/$E$157</f>
        <v>0.12588221890692525</v>
      </c>
      <c r="H158" s="32">
        <f>G158</f>
        <v>0.12588221890692525</v>
      </c>
      <c r="I158" s="47"/>
      <c r="J158" s="48">
        <v>0</v>
      </c>
      <c r="K158" s="49">
        <v>247.71046879691841</v>
      </c>
      <c r="L158" s="36" t="e">
        <f t="shared" si="69"/>
        <v>#DIV/0!</v>
      </c>
      <c r="M158" s="37">
        <f t="shared" si="70"/>
        <v>247.71046879691841</v>
      </c>
      <c r="N158" s="38"/>
      <c r="O158" s="50">
        <f t="shared" si="71"/>
        <v>84887659.883967996</v>
      </c>
      <c r="P158" s="40">
        <f t="shared" si="82"/>
        <v>0.15707512915045266</v>
      </c>
      <c r="Q158" s="40">
        <f>P158</f>
        <v>0.15707512915045266</v>
      </c>
      <c r="R158" s="41">
        <f>O158</f>
        <v>84887659.883967996</v>
      </c>
      <c r="S158" s="42"/>
      <c r="T158" s="51">
        <v>3.1202964758636527</v>
      </c>
    </row>
    <row r="159" spans="1:20" x14ac:dyDescent="0.2">
      <c r="A159" s="137"/>
      <c r="B159" s="45" t="s">
        <v>34</v>
      </c>
      <c r="C159" s="30">
        <v>71.245706792103377</v>
      </c>
      <c r="D159" s="46">
        <v>324917.01442683645</v>
      </c>
      <c r="E159" s="46">
        <v>311494.6613299927</v>
      </c>
      <c r="F159" s="73">
        <f t="shared" si="68"/>
        <v>0.95868990388046871</v>
      </c>
      <c r="G159" s="32">
        <f t="shared" si="83"/>
        <v>0.14564991559291945</v>
      </c>
      <c r="H159" s="32">
        <f>G159+H158</f>
        <v>0.2715321344998447</v>
      </c>
      <c r="I159" s="47"/>
      <c r="J159" s="48">
        <v>44.993155825767559</v>
      </c>
      <c r="K159" s="49">
        <v>303.92031903195976</v>
      </c>
      <c r="L159" s="36">
        <f t="shared" si="69"/>
        <v>575.48122254163991</v>
      </c>
      <c r="M159" s="37">
        <f t="shared" si="70"/>
        <v>258.92716320619218</v>
      </c>
      <c r="N159" s="38"/>
      <c r="O159" s="50">
        <f t="shared" si="71"/>
        <v>84129840.822966173</v>
      </c>
      <c r="P159" s="40">
        <f t="shared" si="82"/>
        <v>0.15567286965782154</v>
      </c>
      <c r="Q159" s="40">
        <f t="shared" ref="Q159:Q167" si="84">P159+Q158</f>
        <v>0.3127479988082742</v>
      </c>
      <c r="R159" s="41">
        <f>O159+R158</f>
        <v>169017500.70693415</v>
      </c>
      <c r="S159" s="42"/>
      <c r="T159" s="51">
        <v>3.7900535401092514</v>
      </c>
    </row>
    <row r="160" spans="1:20" x14ac:dyDescent="0.2">
      <c r="A160" s="137"/>
      <c r="B160" s="45" t="s">
        <v>35</v>
      </c>
      <c r="C160" s="30">
        <v>179.81154227108453</v>
      </c>
      <c r="D160" s="46">
        <v>332403.03103029553</v>
      </c>
      <c r="E160" s="46">
        <v>301029.68232431484</v>
      </c>
      <c r="F160" s="73">
        <f t="shared" si="68"/>
        <v>0.90561653842704792</v>
      </c>
      <c r="G160" s="32">
        <f t="shared" si="83"/>
        <v>0.1407566589882937</v>
      </c>
      <c r="H160" s="32">
        <f t="shared" ref="H160:H167" si="85">G160+H159</f>
        <v>0.41228879348813841</v>
      </c>
      <c r="I160" s="47"/>
      <c r="J160" s="48">
        <v>120.14371354559185</v>
      </c>
      <c r="K160" s="49">
        <v>356.59110573360442</v>
      </c>
      <c r="L160" s="36">
        <f t="shared" si="69"/>
        <v>196.80379872583686</v>
      </c>
      <c r="M160" s="37">
        <f t="shared" si="70"/>
        <v>236.44739218801257</v>
      </c>
      <c r="N160" s="38"/>
      <c r="O160" s="50">
        <f t="shared" si="71"/>
        <v>78595829.842504397</v>
      </c>
      <c r="P160" s="40">
        <f t="shared" si="82"/>
        <v>0.14543280071653805</v>
      </c>
      <c r="Q160" s="40">
        <f t="shared" si="84"/>
        <v>0.45818079952481228</v>
      </c>
      <c r="R160" s="41">
        <f t="shared" ref="R160:R167" si="86">O160+R159</f>
        <v>247613330.54943854</v>
      </c>
      <c r="S160" s="42"/>
      <c r="T160" s="51">
        <v>4.079336339865292</v>
      </c>
    </row>
    <row r="161" spans="1:20" x14ac:dyDescent="0.2">
      <c r="A161" s="137"/>
      <c r="B161" s="45" t="s">
        <v>36</v>
      </c>
      <c r="C161" s="30">
        <v>264.6700545859988</v>
      </c>
      <c r="D161" s="46">
        <v>335707.04397909594</v>
      </c>
      <c r="E161" s="46">
        <v>279063.95024359197</v>
      </c>
      <c r="F161" s="73">
        <f t="shared" si="68"/>
        <v>0.83127225135308436</v>
      </c>
      <c r="G161" s="32">
        <f t="shared" si="83"/>
        <v>0.13048583441032549</v>
      </c>
      <c r="H161" s="32">
        <f t="shared" si="85"/>
        <v>0.54277462789846387</v>
      </c>
      <c r="I161" s="47"/>
      <c r="J161" s="48">
        <v>231.30940674009196</v>
      </c>
      <c r="K161" s="49">
        <v>405.54862560935959</v>
      </c>
      <c r="L161" s="36">
        <f t="shared" si="69"/>
        <v>75.327338098726543</v>
      </c>
      <c r="M161" s="37">
        <f t="shared" si="70"/>
        <v>174.23921886926763</v>
      </c>
      <c r="N161" s="38"/>
      <c r="O161" s="50">
        <f t="shared" si="71"/>
        <v>58493333.111828551</v>
      </c>
      <c r="P161" s="40">
        <f t="shared" si="82"/>
        <v>0.10823537679728346</v>
      </c>
      <c r="Q161" s="40">
        <f t="shared" si="84"/>
        <v>0.56641617632209573</v>
      </c>
      <c r="R161" s="41">
        <f t="shared" si="86"/>
        <v>306106663.6612671</v>
      </c>
      <c r="S161" s="42"/>
      <c r="T161" s="51">
        <v>4.2142164348431752</v>
      </c>
    </row>
    <row r="162" spans="1:20" x14ac:dyDescent="0.2">
      <c r="A162" s="137"/>
      <c r="B162" s="45" t="s">
        <v>37</v>
      </c>
      <c r="C162" s="30">
        <v>348.26492905558086</v>
      </c>
      <c r="D162" s="46">
        <v>253544.09845408282</v>
      </c>
      <c r="E162" s="46">
        <v>201816.30606123805</v>
      </c>
      <c r="F162" s="73">
        <f t="shared" si="68"/>
        <v>0.79598108294280512</v>
      </c>
      <c r="G162" s="32">
        <f t="shared" si="83"/>
        <v>9.4366072977263668E-2</v>
      </c>
      <c r="H162" s="32">
        <f t="shared" si="85"/>
        <v>0.63714070087572749</v>
      </c>
      <c r="I162" s="47"/>
      <c r="J162" s="48">
        <v>306.04200472985389</v>
      </c>
      <c r="K162" s="49">
        <v>493.78895368031027</v>
      </c>
      <c r="L162" s="36">
        <f t="shared" si="69"/>
        <v>61.346790979291342</v>
      </c>
      <c r="M162" s="37">
        <f t="shared" si="70"/>
        <v>187.74694895045639</v>
      </c>
      <c r="N162" s="38"/>
      <c r="O162" s="50">
        <f t="shared" si="71"/>
        <v>47602130.909148172</v>
      </c>
      <c r="P162" s="40">
        <f t="shared" si="82"/>
        <v>8.8082424119260483E-2</v>
      </c>
      <c r="Q162" s="40">
        <f t="shared" si="84"/>
        <v>0.65449860044135622</v>
      </c>
      <c r="R162" s="41">
        <f t="shared" si="86"/>
        <v>353708794.57041526</v>
      </c>
      <c r="S162" s="42"/>
      <c r="T162" s="51">
        <v>4.1475797421263509</v>
      </c>
    </row>
    <row r="163" spans="1:20" x14ac:dyDescent="0.2">
      <c r="A163" s="137"/>
      <c r="B163" s="45" t="s">
        <v>38</v>
      </c>
      <c r="C163" s="30">
        <v>474.88359149757912</v>
      </c>
      <c r="D163" s="46">
        <v>411780.5201143648</v>
      </c>
      <c r="E163" s="46">
        <v>293475.51923878415</v>
      </c>
      <c r="F163" s="73">
        <f t="shared" si="68"/>
        <v>0.71269888910062207</v>
      </c>
      <c r="G163" s="32">
        <f t="shared" si="83"/>
        <v>0.13722445329627675</v>
      </c>
      <c r="H163" s="32">
        <f t="shared" si="85"/>
        <v>0.77436515417200424</v>
      </c>
      <c r="I163" s="47"/>
      <c r="J163" s="48">
        <v>390.31810244159323</v>
      </c>
      <c r="K163" s="49">
        <v>563.3425644129934</v>
      </c>
      <c r="L163" s="36">
        <f t="shared" si="69"/>
        <v>44.329089757575701</v>
      </c>
      <c r="M163" s="37">
        <f t="shared" si="70"/>
        <v>173.02446197140017</v>
      </c>
      <c r="N163" s="38"/>
      <c r="O163" s="50">
        <f t="shared" si="71"/>
        <v>71248102.943091303</v>
      </c>
      <c r="P163" s="40">
        <f t="shared" si="82"/>
        <v>0.13183665313436704</v>
      </c>
      <c r="Q163" s="40">
        <f t="shared" si="84"/>
        <v>0.78633525357572331</v>
      </c>
      <c r="R163" s="41">
        <f t="shared" si="86"/>
        <v>424956897.51350653</v>
      </c>
      <c r="S163" s="42"/>
      <c r="T163" s="51">
        <v>3.4889272655208585</v>
      </c>
    </row>
    <row r="164" spans="1:20" x14ac:dyDescent="0.2">
      <c r="A164" s="137"/>
      <c r="B164" s="45" t="s">
        <v>39</v>
      </c>
      <c r="C164" s="30">
        <v>599.74533135109061</v>
      </c>
      <c r="D164" s="46">
        <v>321920.23888878204</v>
      </c>
      <c r="E164" s="46">
        <v>174184.33624282395</v>
      </c>
      <c r="F164" s="73">
        <f t="shared" si="68"/>
        <v>0.54107917179758824</v>
      </c>
      <c r="G164" s="32">
        <f t="shared" si="83"/>
        <v>8.1445806368088888E-2</v>
      </c>
      <c r="H164" s="32">
        <f t="shared" si="85"/>
        <v>0.85581096054009309</v>
      </c>
      <c r="I164" s="47"/>
      <c r="J164" s="48">
        <v>530.80254566182919</v>
      </c>
      <c r="K164" s="49">
        <v>663.09101973534371</v>
      </c>
      <c r="L164" s="36">
        <f t="shared" si="69"/>
        <v>24.922351099234309</v>
      </c>
      <c r="M164" s="37">
        <f t="shared" si="70"/>
        <v>132.28847407351452</v>
      </c>
      <c r="N164" s="38"/>
      <c r="O164" s="50">
        <f t="shared" si="71"/>
        <v>42586337.175978243</v>
      </c>
      <c r="P164" s="40">
        <f t="shared" si="82"/>
        <v>7.8801258287776746E-2</v>
      </c>
      <c r="Q164" s="40">
        <f t="shared" si="84"/>
        <v>0.86513651186350005</v>
      </c>
      <c r="R164" s="41">
        <f t="shared" si="86"/>
        <v>467543234.68948478</v>
      </c>
      <c r="S164" s="42"/>
      <c r="T164" s="51">
        <v>2.9008218389953715</v>
      </c>
    </row>
    <row r="165" spans="1:20" x14ac:dyDescent="0.2">
      <c r="A165" s="137"/>
      <c r="B165" s="45" t="s">
        <v>40</v>
      </c>
      <c r="C165" s="30">
        <v>834.72200652673314</v>
      </c>
      <c r="D165" s="46">
        <v>350033.65561953507</v>
      </c>
      <c r="E165" s="46">
        <v>152449.05647542828</v>
      </c>
      <c r="F165" s="73">
        <f t="shared" si="68"/>
        <v>0.43552685299818988</v>
      </c>
      <c r="G165" s="32">
        <f t="shared" si="83"/>
        <v>7.1282737601539692E-2</v>
      </c>
      <c r="H165" s="32">
        <f t="shared" si="85"/>
        <v>0.92709369814163278</v>
      </c>
      <c r="I165" s="47"/>
      <c r="J165" s="48">
        <v>708.65768318635276</v>
      </c>
      <c r="K165" s="49">
        <v>812.61458695343447</v>
      </c>
      <c r="L165" s="36">
        <f t="shared" si="69"/>
        <v>14.669551496239762</v>
      </c>
      <c r="M165" s="37">
        <f t="shared" si="70"/>
        <v>103.95690376708171</v>
      </c>
      <c r="N165" s="38"/>
      <c r="O165" s="50">
        <f t="shared" si="71"/>
        <v>36388415.052479826</v>
      </c>
      <c r="P165" s="40">
        <f t="shared" si="82"/>
        <v>6.7332695962655731E-2</v>
      </c>
      <c r="Q165" s="40">
        <f t="shared" si="84"/>
        <v>0.93246920782615583</v>
      </c>
      <c r="R165" s="41">
        <f t="shared" si="86"/>
        <v>503931649.74196458</v>
      </c>
      <c r="S165" s="42"/>
      <c r="T165" s="51">
        <v>3.2486375202406572</v>
      </c>
    </row>
    <row r="166" spans="1:20" x14ac:dyDescent="0.2">
      <c r="A166" s="137"/>
      <c r="B166" s="45" t="s">
        <v>41</v>
      </c>
      <c r="C166" s="30">
        <v>1246.1755299149838</v>
      </c>
      <c r="D166" s="46">
        <v>332541.38924034213</v>
      </c>
      <c r="E166" s="46">
        <v>91795.252420975012</v>
      </c>
      <c r="F166" s="73">
        <f t="shared" si="68"/>
        <v>0.27604158577274296</v>
      </c>
      <c r="G166" s="32">
        <f t="shared" si="83"/>
        <v>4.2921990090808659E-2</v>
      </c>
      <c r="H166" s="32">
        <f t="shared" si="85"/>
        <v>0.97001568823244144</v>
      </c>
      <c r="I166" s="47"/>
      <c r="J166" s="48">
        <v>1014.2437719714927</v>
      </c>
      <c r="K166" s="49">
        <v>1083.4996680501345</v>
      </c>
      <c r="L166" s="54">
        <f t="shared" si="69"/>
        <v>6.8283284544130574</v>
      </c>
      <c r="M166" s="37">
        <f t="shared" si="70"/>
        <v>69.25589607864174</v>
      </c>
      <c r="N166" s="38"/>
      <c r="O166" s="50">
        <f t="shared" si="71"/>
        <v>23030451.895076286</v>
      </c>
      <c r="P166" s="40">
        <f t="shared" si="82"/>
        <v>4.2615277777207326E-2</v>
      </c>
      <c r="Q166" s="40">
        <f t="shared" si="84"/>
        <v>0.97508448560336314</v>
      </c>
      <c r="R166" s="41">
        <f t="shared" si="86"/>
        <v>526962101.63704085</v>
      </c>
      <c r="S166" s="42"/>
      <c r="T166" s="51">
        <v>2.2917589117834929</v>
      </c>
    </row>
    <row r="167" spans="1:20" ht="17" thickBot="1" x14ac:dyDescent="0.25">
      <c r="A167" s="138"/>
      <c r="B167" s="55" t="s">
        <v>42</v>
      </c>
      <c r="C167" s="56">
        <v>0</v>
      </c>
      <c r="D167" s="57">
        <v>336977.77831926523</v>
      </c>
      <c r="E167" s="57">
        <v>64126.044984144595</v>
      </c>
      <c r="F167" s="59">
        <f t="shared" si="68"/>
        <v>0.19029754811722097</v>
      </c>
      <c r="G167" s="61">
        <f t="shared" si="83"/>
        <v>2.9984311767558072E-2</v>
      </c>
      <c r="H167" s="61">
        <f t="shared" si="85"/>
        <v>0.99999999999999956</v>
      </c>
      <c r="I167" s="47"/>
      <c r="J167" s="62">
        <v>2612.0393468425705</v>
      </c>
      <c r="K167" s="77">
        <v>2651.997529811571</v>
      </c>
      <c r="L167" s="64">
        <f t="shared" si="69"/>
        <v>1.529769565581085</v>
      </c>
      <c r="M167" s="78">
        <f t="shared" si="70"/>
        <v>39.958182969000518</v>
      </c>
      <c r="N167" s="38"/>
      <c r="O167" s="66">
        <f t="shared" si="71"/>
        <v>13465019.722568495</v>
      </c>
      <c r="P167" s="67">
        <f t="shared" si="82"/>
        <v>2.4915514396637105E-2</v>
      </c>
      <c r="Q167" s="67">
        <f t="shared" si="84"/>
        <v>1.0000000000000002</v>
      </c>
      <c r="R167" s="68">
        <f t="shared" si="86"/>
        <v>540427121.35960937</v>
      </c>
      <c r="S167" s="42"/>
      <c r="T167" s="69">
        <v>2.6075717067459476</v>
      </c>
    </row>
    <row r="168" spans="1:20" ht="17" thickTop="1" x14ac:dyDescent="0.2">
      <c r="A168" s="139" t="s">
        <v>57</v>
      </c>
      <c r="B168" s="29" t="s">
        <v>32</v>
      </c>
      <c r="C168" s="80">
        <v>0</v>
      </c>
      <c r="D168" s="31">
        <v>2315875.1393160298</v>
      </c>
      <c r="E168" s="31">
        <v>1368771.231371647</v>
      </c>
      <c r="F168" s="73">
        <f t="shared" si="68"/>
        <v>0.59103844077530865</v>
      </c>
      <c r="G168" s="32">
        <f>E168/$E$168</f>
        <v>1</v>
      </c>
      <c r="H168" s="73"/>
      <c r="I168" s="33"/>
      <c r="J168" s="34">
        <v>754.44531674951077</v>
      </c>
      <c r="K168" s="35">
        <v>914.77849429909543</v>
      </c>
      <c r="L168" s="36">
        <f t="shared" si="69"/>
        <v>21.251795721971199</v>
      </c>
      <c r="M168" s="37">
        <f t="shared" si="70"/>
        <v>160.33317754958466</v>
      </c>
      <c r="N168" s="38"/>
      <c r="O168" s="74">
        <f t="shared" si="71"/>
        <v>371311619.89462614</v>
      </c>
      <c r="P168" s="70">
        <f t="shared" ref="P168:P178" si="87">O168/SUM($O$169:$O$178)</f>
        <v>1</v>
      </c>
      <c r="Q168" s="70"/>
      <c r="R168" s="75"/>
      <c r="S168" s="42"/>
      <c r="T168" s="43">
        <v>2.9455688796280657</v>
      </c>
    </row>
    <row r="169" spans="1:20" x14ac:dyDescent="0.2">
      <c r="A169" s="137"/>
      <c r="B169" s="45" t="s">
        <v>33</v>
      </c>
      <c r="C169" s="30">
        <v>0</v>
      </c>
      <c r="D169" s="46">
        <v>292623.09766543988</v>
      </c>
      <c r="E169" s="46">
        <v>266564.78354834893</v>
      </c>
      <c r="F169" s="73">
        <f t="shared" si="68"/>
        <v>0.91094922333546002</v>
      </c>
      <c r="G169" s="32">
        <f t="shared" ref="G169:G178" si="88">E169/$E$168</f>
        <v>0.19474750596651869</v>
      </c>
      <c r="H169" s="32">
        <f>G169</f>
        <v>0.19474750596651869</v>
      </c>
      <c r="I169" s="47"/>
      <c r="J169" s="48">
        <v>0</v>
      </c>
      <c r="K169" s="49">
        <v>283.25009385759802</v>
      </c>
      <c r="L169" s="36" t="e">
        <f t="shared" si="69"/>
        <v>#DIV/0!</v>
      </c>
      <c r="M169" s="37">
        <f t="shared" si="70"/>
        <v>283.25009385759802</v>
      </c>
      <c r="N169" s="38"/>
      <c r="O169" s="50">
        <f t="shared" si="71"/>
        <v>82885519.878636912</v>
      </c>
      <c r="P169" s="40">
        <f t="shared" si="87"/>
        <v>0.22322360905957869</v>
      </c>
      <c r="Q169" s="40">
        <f>P169</f>
        <v>0.22322360905957869</v>
      </c>
      <c r="R169" s="41">
        <f>O169</f>
        <v>82885519.878636912</v>
      </c>
      <c r="S169" s="42"/>
      <c r="T169" s="51">
        <v>3.054476131935318</v>
      </c>
    </row>
    <row r="170" spans="1:20" x14ac:dyDescent="0.2">
      <c r="A170" s="137"/>
      <c r="B170" s="45" t="s">
        <v>34</v>
      </c>
      <c r="C170" s="30">
        <v>98.744758582702801</v>
      </c>
      <c r="D170" s="46">
        <v>160702.10464909728</v>
      </c>
      <c r="E170" s="46">
        <v>149208.61773986084</v>
      </c>
      <c r="F170" s="73">
        <f t="shared" si="68"/>
        <v>0.92847954957196632</v>
      </c>
      <c r="G170" s="32">
        <f t="shared" si="88"/>
        <v>0.10900917137945597</v>
      </c>
      <c r="H170" s="32">
        <f>G170+H169</f>
        <v>0.30375667734597467</v>
      </c>
      <c r="I170" s="47"/>
      <c r="J170" s="48">
        <v>52.456692706551863</v>
      </c>
      <c r="K170" s="49">
        <v>322.76769740293122</v>
      </c>
      <c r="L170" s="36">
        <f t="shared" si="69"/>
        <v>515.3031782017348</v>
      </c>
      <c r="M170" s="37">
        <f t="shared" si="70"/>
        <v>270.31100469637937</v>
      </c>
      <c r="N170" s="38"/>
      <c r="O170" s="50">
        <f t="shared" si="71"/>
        <v>43439547.364520185</v>
      </c>
      <c r="P170" s="40">
        <f t="shared" si="87"/>
        <v>0.1169894639355693</v>
      </c>
      <c r="Q170" s="40">
        <f t="shared" ref="Q170:Q178" si="89">P170+Q169</f>
        <v>0.34021307299514802</v>
      </c>
      <c r="R170" s="41">
        <f>O170+R169</f>
        <v>126325067.24315709</v>
      </c>
      <c r="S170" s="42"/>
      <c r="T170" s="51">
        <v>3.8673140472001761</v>
      </c>
    </row>
    <row r="171" spans="1:20" x14ac:dyDescent="0.2">
      <c r="A171" s="137"/>
      <c r="B171" s="45" t="s">
        <v>35</v>
      </c>
      <c r="C171" s="30">
        <v>208.79158461678537</v>
      </c>
      <c r="D171" s="46">
        <v>204105.35869169733</v>
      </c>
      <c r="E171" s="46">
        <v>175972.99452625387</v>
      </c>
      <c r="F171" s="73">
        <f t="shared" si="68"/>
        <v>0.86216743967052034</v>
      </c>
      <c r="G171" s="32">
        <f t="shared" si="88"/>
        <v>0.1285627506576911</v>
      </c>
      <c r="H171" s="32">
        <f t="shared" ref="H171:H178" si="90">G171+H170</f>
        <v>0.43231942800366574</v>
      </c>
      <c r="I171" s="47"/>
      <c r="J171" s="48">
        <v>145.76728223668258</v>
      </c>
      <c r="K171" s="49">
        <v>388.78911815215957</v>
      </c>
      <c r="L171" s="36">
        <f t="shared" si="69"/>
        <v>166.7190553233215</v>
      </c>
      <c r="M171" s="37">
        <f t="shared" si="70"/>
        <v>243.021835915477</v>
      </c>
      <c r="N171" s="38"/>
      <c r="O171" s="50">
        <f t="shared" si="71"/>
        <v>49602058.989443243</v>
      </c>
      <c r="P171" s="40">
        <f t="shared" si="87"/>
        <v>0.1335860671516817</v>
      </c>
      <c r="Q171" s="40">
        <f t="shared" si="89"/>
        <v>0.47379914014682972</v>
      </c>
      <c r="R171" s="41">
        <f t="shared" ref="R171:R178" si="91">O171+R170</f>
        <v>175927126.23260033</v>
      </c>
      <c r="S171" s="42"/>
      <c r="T171" s="51">
        <v>3.569507923728847</v>
      </c>
    </row>
    <row r="172" spans="1:20" x14ac:dyDescent="0.2">
      <c r="A172" s="137"/>
      <c r="B172" s="45" t="s">
        <v>36</v>
      </c>
      <c r="C172" s="30">
        <v>313.87348791917947</v>
      </c>
      <c r="D172" s="46">
        <v>268590.04291787947</v>
      </c>
      <c r="E172" s="46">
        <v>220491.06868626268</v>
      </c>
      <c r="F172" s="73">
        <f t="shared" si="68"/>
        <v>0.82092048644438054</v>
      </c>
      <c r="G172" s="32">
        <f t="shared" si="88"/>
        <v>0.16108686655059834</v>
      </c>
      <c r="H172" s="32">
        <f t="shared" si="90"/>
        <v>0.59340629455426408</v>
      </c>
      <c r="I172" s="47"/>
      <c r="J172" s="48">
        <v>257.16572262155381</v>
      </c>
      <c r="K172" s="49">
        <v>459.31244598197173</v>
      </c>
      <c r="L172" s="36">
        <f t="shared" si="69"/>
        <v>78.605624925331881</v>
      </c>
      <c r="M172" s="37">
        <f t="shared" si="70"/>
        <v>202.14672336041792</v>
      </c>
      <c r="N172" s="38"/>
      <c r="O172" s="50">
        <f t="shared" si="71"/>
        <v>54294597.103083357</v>
      </c>
      <c r="P172" s="40">
        <f t="shared" si="87"/>
        <v>0.14622380284918507</v>
      </c>
      <c r="Q172" s="40">
        <f t="shared" si="89"/>
        <v>0.62002294299601479</v>
      </c>
      <c r="R172" s="41">
        <f t="shared" si="91"/>
        <v>230221723.3356837</v>
      </c>
      <c r="S172" s="42"/>
      <c r="T172" s="51">
        <v>3.9848140603392528</v>
      </c>
    </row>
    <row r="173" spans="1:20" x14ac:dyDescent="0.2">
      <c r="A173" s="137"/>
      <c r="B173" s="45" t="s">
        <v>37</v>
      </c>
      <c r="C173" s="30">
        <v>416.93062137162684</v>
      </c>
      <c r="D173" s="46">
        <v>228050.33996565631</v>
      </c>
      <c r="E173" s="46">
        <v>143701.94676638569</v>
      </c>
      <c r="F173" s="73">
        <f t="shared" si="68"/>
        <v>0.63013256980027643</v>
      </c>
      <c r="G173" s="32">
        <f t="shared" si="88"/>
        <v>0.10498609517266215</v>
      </c>
      <c r="H173" s="32">
        <f t="shared" si="90"/>
        <v>0.69839238972692619</v>
      </c>
      <c r="I173" s="47"/>
      <c r="J173" s="48">
        <v>362.87986213408283</v>
      </c>
      <c r="K173" s="49">
        <v>532.09725910956956</v>
      </c>
      <c r="L173" s="36">
        <f t="shared" si="69"/>
        <v>46.631795983476621</v>
      </c>
      <c r="M173" s="37">
        <f t="shared" si="70"/>
        <v>169.21739697548674</v>
      </c>
      <c r="N173" s="38"/>
      <c r="O173" s="50">
        <f t="shared" si="71"/>
        <v>38590084.908363171</v>
      </c>
      <c r="P173" s="40">
        <f t="shared" si="87"/>
        <v>0.10392910655291257</v>
      </c>
      <c r="Q173" s="40">
        <f t="shared" si="89"/>
        <v>0.72395204954892733</v>
      </c>
      <c r="R173" s="41">
        <f t="shared" si="91"/>
        <v>268811808.24404687</v>
      </c>
      <c r="S173" s="42"/>
      <c r="T173" s="51">
        <v>3.358386637019835</v>
      </c>
    </row>
    <row r="174" spans="1:20" x14ac:dyDescent="0.2">
      <c r="A174" s="137"/>
      <c r="B174" s="45" t="s">
        <v>38</v>
      </c>
      <c r="C174" s="30">
        <v>522.48156316016889</v>
      </c>
      <c r="D174" s="46">
        <v>155038.62126400607</v>
      </c>
      <c r="E174" s="46">
        <v>116552.88812853652</v>
      </c>
      <c r="F174" s="73">
        <f t="shared" si="68"/>
        <v>0.75176679964191329</v>
      </c>
      <c r="G174" s="32">
        <f t="shared" si="88"/>
        <v>8.5151474152286757E-2</v>
      </c>
      <c r="H174" s="32">
        <f t="shared" si="90"/>
        <v>0.78354386387921293</v>
      </c>
      <c r="I174" s="47"/>
      <c r="J174" s="48">
        <v>469.95078299023345</v>
      </c>
      <c r="K174" s="49">
        <v>648.31330791864434</v>
      </c>
      <c r="L174" s="36">
        <f t="shared" si="69"/>
        <v>37.953447761809066</v>
      </c>
      <c r="M174" s="37">
        <f t="shared" si="70"/>
        <v>178.36252492841089</v>
      </c>
      <c r="N174" s="38"/>
      <c r="O174" s="50">
        <f t="shared" si="71"/>
        <v>27653079.950067736</v>
      </c>
      <c r="P174" s="40">
        <f t="shared" si="87"/>
        <v>7.4474049473365139E-2</v>
      </c>
      <c r="Q174" s="40">
        <f t="shared" si="89"/>
        <v>0.79842609902229245</v>
      </c>
      <c r="R174" s="41">
        <f t="shared" si="91"/>
        <v>296464888.19411463</v>
      </c>
      <c r="S174" s="42"/>
      <c r="T174" s="51">
        <v>3.4480935579586558</v>
      </c>
    </row>
    <row r="175" spans="1:20" x14ac:dyDescent="0.2">
      <c r="A175" s="137"/>
      <c r="B175" s="45" t="s">
        <v>39</v>
      </c>
      <c r="C175" s="30">
        <v>715.21730101335402</v>
      </c>
      <c r="D175" s="46">
        <v>311806.44446266786</v>
      </c>
      <c r="E175" s="46">
        <v>158000.07111055005</v>
      </c>
      <c r="F175" s="73">
        <f t="shared" si="68"/>
        <v>0.50672484137660978</v>
      </c>
      <c r="G175" s="32">
        <f t="shared" si="88"/>
        <v>0.11543205138247831</v>
      </c>
      <c r="H175" s="32">
        <f t="shared" si="90"/>
        <v>0.89897591526169118</v>
      </c>
      <c r="I175" s="47"/>
      <c r="J175" s="48">
        <v>600.85679362019755</v>
      </c>
      <c r="K175" s="49">
        <v>729.27196732656</v>
      </c>
      <c r="L175" s="36">
        <f t="shared" si="69"/>
        <v>21.372009948103177</v>
      </c>
      <c r="M175" s="37">
        <f t="shared" si="70"/>
        <v>128.41517370636245</v>
      </c>
      <c r="N175" s="38"/>
      <c r="O175" s="50">
        <f t="shared" si="71"/>
        <v>40040678.728436753</v>
      </c>
      <c r="P175" s="40">
        <f t="shared" si="87"/>
        <v>0.10783578154596893</v>
      </c>
      <c r="Q175" s="40">
        <f t="shared" si="89"/>
        <v>0.9062618805682614</v>
      </c>
      <c r="R175" s="41">
        <f t="shared" si="91"/>
        <v>336505566.92255139</v>
      </c>
      <c r="S175" s="42"/>
      <c r="T175" s="51">
        <v>2.84184735569068</v>
      </c>
    </row>
    <row r="176" spans="1:20" x14ac:dyDescent="0.2">
      <c r="A176" s="137"/>
      <c r="B176" s="45" t="s">
        <v>40</v>
      </c>
      <c r="C176" s="30">
        <v>1044.8104963439769</v>
      </c>
      <c r="D176" s="46">
        <v>185410.16860928116</v>
      </c>
      <c r="E176" s="46">
        <v>66333.924854542391</v>
      </c>
      <c r="F176" s="73">
        <f t="shared" si="68"/>
        <v>0.357768537465328</v>
      </c>
      <c r="G176" s="32">
        <f t="shared" si="88"/>
        <v>4.8462389721669635E-2</v>
      </c>
      <c r="H176" s="32">
        <f t="shared" si="90"/>
        <v>0.94743830498336079</v>
      </c>
      <c r="I176" s="47"/>
      <c r="J176" s="48">
        <v>868.19491321196449</v>
      </c>
      <c r="K176" s="49">
        <v>958.66816402044162</v>
      </c>
      <c r="L176" s="36">
        <f t="shared" si="69"/>
        <v>10.420845530384803</v>
      </c>
      <c r="M176" s="37">
        <f t="shared" si="70"/>
        <v>90.473250808477133</v>
      </c>
      <c r="N176" s="38"/>
      <c r="O176" s="50">
        <f t="shared" si="71"/>
        <v>16774660.687029528</v>
      </c>
      <c r="P176" s="40">
        <f t="shared" si="87"/>
        <v>4.5176772792055307E-2</v>
      </c>
      <c r="Q176" s="40">
        <f t="shared" si="89"/>
        <v>0.95143865336031674</v>
      </c>
      <c r="R176" s="41">
        <f t="shared" si="91"/>
        <v>353280227.60958093</v>
      </c>
      <c r="S176" s="42"/>
      <c r="T176" s="51">
        <v>2.9212382125754712</v>
      </c>
    </row>
    <row r="177" spans="1:20" x14ac:dyDescent="0.2">
      <c r="A177" s="137"/>
      <c r="B177" s="45" t="s">
        <v>41</v>
      </c>
      <c r="C177" s="30">
        <v>1566.7534513165012</v>
      </c>
      <c r="D177" s="46">
        <v>277599.29937851254</v>
      </c>
      <c r="E177" s="46">
        <v>51569.257167714597</v>
      </c>
      <c r="F177" s="73">
        <f t="shared" si="68"/>
        <v>0.18576868631573459</v>
      </c>
      <c r="G177" s="32">
        <f t="shared" si="88"/>
        <v>3.767558521524228E-2</v>
      </c>
      <c r="H177" s="32">
        <f t="shared" si="90"/>
        <v>0.98511389019860307</v>
      </c>
      <c r="I177" s="47"/>
      <c r="J177" s="48">
        <v>1188.9689029174899</v>
      </c>
      <c r="K177" s="49">
        <v>1234.0657843263286</v>
      </c>
      <c r="L177" s="54">
        <f t="shared" si="69"/>
        <v>3.7929403618698565</v>
      </c>
      <c r="M177" s="37">
        <f t="shared" si="70"/>
        <v>45.096881408838726</v>
      </c>
      <c r="N177" s="38"/>
      <c r="O177" s="50">
        <f t="shared" si="71"/>
        <v>12518862.683249498</v>
      </c>
      <c r="P177" s="40">
        <f t="shared" si="87"/>
        <v>3.371524620425885E-2</v>
      </c>
      <c r="Q177" s="40">
        <f t="shared" si="89"/>
        <v>0.98515389956457555</v>
      </c>
      <c r="R177" s="41">
        <f t="shared" si="91"/>
        <v>365799090.29283041</v>
      </c>
      <c r="S177" s="42"/>
      <c r="T177" s="51">
        <v>2.0493049652801263</v>
      </c>
    </row>
    <row r="178" spans="1:20" ht="17" thickBot="1" x14ac:dyDescent="0.25">
      <c r="A178" s="138"/>
      <c r="B178" s="55" t="s">
        <v>42</v>
      </c>
      <c r="C178" s="56">
        <v>0</v>
      </c>
      <c r="D178" s="57">
        <v>231949.6617117945</v>
      </c>
      <c r="E178" s="57">
        <v>20375.67884319372</v>
      </c>
      <c r="F178" s="59">
        <f t="shared" si="68"/>
        <v>8.7845262169475413E-2</v>
      </c>
      <c r="G178" s="61">
        <f t="shared" si="88"/>
        <v>1.4886109801398465E-2</v>
      </c>
      <c r="H178" s="61">
        <f t="shared" si="90"/>
        <v>1.0000000000000016</v>
      </c>
      <c r="I178" s="47"/>
      <c r="J178" s="62">
        <v>3474.6836565842264</v>
      </c>
      <c r="K178" s="77">
        <v>3498.4497166901697</v>
      </c>
      <c r="L178" s="64">
        <f t="shared" si="69"/>
        <v>0.68397766400716264</v>
      </c>
      <c r="M178" s="78">
        <f t="shared" si="70"/>
        <v>23.766060105943325</v>
      </c>
      <c r="N178" s="38"/>
      <c r="O178" s="66">
        <f t="shared" si="71"/>
        <v>5512529.6017957292</v>
      </c>
      <c r="P178" s="67">
        <f t="shared" si="87"/>
        <v>1.4846100435424349E-2</v>
      </c>
      <c r="Q178" s="67">
        <f t="shared" si="89"/>
        <v>0.99999999999999989</v>
      </c>
      <c r="R178" s="68">
        <f t="shared" si="91"/>
        <v>371311619.89462614</v>
      </c>
      <c r="S178" s="42"/>
      <c r="T178" s="69">
        <v>2.2672279241886684</v>
      </c>
    </row>
    <row r="179" spans="1:20" ht="17" thickTop="1" x14ac:dyDescent="0.2">
      <c r="A179" s="136" t="s">
        <v>58</v>
      </c>
      <c r="B179" s="29" t="s">
        <v>32</v>
      </c>
      <c r="C179" s="80">
        <v>0</v>
      </c>
      <c r="D179" s="31">
        <v>14895637.996088991</v>
      </c>
      <c r="E179" s="31">
        <v>9118302.2680919357</v>
      </c>
      <c r="F179" s="73">
        <f t="shared" si="68"/>
        <v>0.6121458020452728</v>
      </c>
      <c r="G179" s="32">
        <f>E179/$E$179</f>
        <v>1</v>
      </c>
      <c r="H179" s="73"/>
      <c r="I179" s="33"/>
      <c r="J179" s="34">
        <v>628.67691044103356</v>
      </c>
      <c r="K179" s="35">
        <v>791.48779868504721</v>
      </c>
      <c r="L179" s="36">
        <f t="shared" si="69"/>
        <v>25.897386326753669</v>
      </c>
      <c r="M179" s="37">
        <f t="shared" si="70"/>
        <v>162.81088824401365</v>
      </c>
      <c r="N179" s="38"/>
      <c r="O179" s="74">
        <f t="shared" si="71"/>
        <v>2425172053.1045284</v>
      </c>
      <c r="P179" s="70">
        <f t="shared" ref="P179:P189" si="92">O179/SUM($O$180:$O$189)</f>
        <v>0.999999999999998</v>
      </c>
      <c r="Q179" s="70"/>
      <c r="R179" s="75"/>
      <c r="S179" s="42"/>
      <c r="T179" s="43">
        <v>2.9568021804684439</v>
      </c>
    </row>
    <row r="180" spans="1:20" x14ac:dyDescent="0.2">
      <c r="A180" s="137"/>
      <c r="B180" s="45" t="s">
        <v>33</v>
      </c>
      <c r="C180" s="30">
        <v>0</v>
      </c>
      <c r="D180" s="46">
        <v>1821823.4944216835</v>
      </c>
      <c r="E180" s="46">
        <v>1469786.420329683</v>
      </c>
      <c r="F180" s="73">
        <f t="shared" si="68"/>
        <v>0.80676664058295589</v>
      </c>
      <c r="G180" s="32">
        <f t="shared" ref="G180:G189" si="93">E180/$E$179</f>
        <v>0.16119079814594098</v>
      </c>
      <c r="H180" s="32">
        <f>G180</f>
        <v>0.16119079814594098</v>
      </c>
      <c r="I180" s="47"/>
      <c r="J180" s="48">
        <v>0</v>
      </c>
      <c r="K180" s="49">
        <v>252.95156153708618</v>
      </c>
      <c r="L180" s="36" t="e">
        <f t="shared" si="69"/>
        <v>#DIV/0!</v>
      </c>
      <c r="M180" s="37">
        <f t="shared" si="70"/>
        <v>252.95156153708618</v>
      </c>
      <c r="N180" s="38"/>
      <c r="O180" s="50">
        <f t="shared" si="71"/>
        <v>460833097.75891584</v>
      </c>
      <c r="P180" s="40">
        <f t="shared" si="92"/>
        <v>0.19002078519294743</v>
      </c>
      <c r="Q180" s="40">
        <f>P180</f>
        <v>0.19002078519294743</v>
      </c>
      <c r="R180" s="41">
        <f>O180</f>
        <v>460833097.75891584</v>
      </c>
      <c r="S180" s="42"/>
      <c r="T180" s="51">
        <v>2.8283525968081262</v>
      </c>
    </row>
    <row r="181" spans="1:20" x14ac:dyDescent="0.2">
      <c r="A181" s="137"/>
      <c r="B181" s="45" t="s">
        <v>34</v>
      </c>
      <c r="C181" s="30">
        <v>70.654922817772771</v>
      </c>
      <c r="D181" s="46">
        <v>1155591.9799021932</v>
      </c>
      <c r="E181" s="46">
        <v>1031515.4145027853</v>
      </c>
      <c r="F181" s="73">
        <f t="shared" si="68"/>
        <v>0.89262943360864322</v>
      </c>
      <c r="G181" s="32">
        <f t="shared" si="93"/>
        <v>0.1131258192780482</v>
      </c>
      <c r="H181" s="32">
        <f>G181+H180</f>
        <v>0.27431661742398916</v>
      </c>
      <c r="I181" s="47"/>
      <c r="J181" s="48">
        <v>42.976153644327276</v>
      </c>
      <c r="K181" s="49">
        <v>291.00525459156836</v>
      </c>
      <c r="L181" s="36">
        <f t="shared" si="69"/>
        <v>577.13192064590498</v>
      </c>
      <c r="M181" s="37">
        <f t="shared" si="70"/>
        <v>248.02910094724109</v>
      </c>
      <c r="N181" s="38"/>
      <c r="O181" s="50">
        <f t="shared" si="71"/>
        <v>286620439.83698326</v>
      </c>
      <c r="P181" s="40">
        <f t="shared" si="92"/>
        <v>0.11818561057145291</v>
      </c>
      <c r="Q181" s="40">
        <f t="shared" ref="Q181:Q189" si="94">P181+Q180</f>
        <v>0.30820639576440034</v>
      </c>
      <c r="R181" s="41">
        <f>O181+R180</f>
        <v>747453537.59589911</v>
      </c>
      <c r="S181" s="42"/>
      <c r="T181" s="51">
        <v>3.7821267273495223</v>
      </c>
    </row>
    <row r="182" spans="1:20" x14ac:dyDescent="0.2">
      <c r="A182" s="137"/>
      <c r="B182" s="45" t="s">
        <v>35</v>
      </c>
      <c r="C182" s="30">
        <v>176.76535176763122</v>
      </c>
      <c r="D182" s="46">
        <v>1491069.3065764559</v>
      </c>
      <c r="E182" s="46">
        <v>1271946.8148919104</v>
      </c>
      <c r="F182" s="73">
        <f t="shared" si="68"/>
        <v>0.85304338925220191</v>
      </c>
      <c r="G182" s="32">
        <f t="shared" si="93"/>
        <v>0.13949381995625307</v>
      </c>
      <c r="H182" s="32">
        <f t="shared" ref="H182:H189" si="95">G182+H181</f>
        <v>0.41381043738024226</v>
      </c>
      <c r="I182" s="47"/>
      <c r="J182" s="48">
        <v>122.6340870872467</v>
      </c>
      <c r="K182" s="49">
        <v>348.09055974952361</v>
      </c>
      <c r="L182" s="36">
        <f t="shared" si="69"/>
        <v>183.84486566274049</v>
      </c>
      <c r="M182" s="37">
        <f t="shared" si="70"/>
        <v>225.45647266227689</v>
      </c>
      <c r="N182" s="38"/>
      <c r="O182" s="50">
        <f t="shared" si="71"/>
        <v>336171226.35571492</v>
      </c>
      <c r="P182" s="40">
        <f t="shared" si="92"/>
        <v>0.13861747496445556</v>
      </c>
      <c r="Q182" s="40">
        <f t="shared" si="94"/>
        <v>0.44682387072885588</v>
      </c>
      <c r="R182" s="41">
        <f t="shared" ref="R182:R189" si="96">O182+R181</f>
        <v>1083624763.9516139</v>
      </c>
      <c r="S182" s="42"/>
      <c r="T182" s="51">
        <v>3.7113727082377999</v>
      </c>
    </row>
    <row r="183" spans="1:20" x14ac:dyDescent="0.2">
      <c r="A183" s="137"/>
      <c r="B183" s="45" t="s">
        <v>36</v>
      </c>
      <c r="C183" s="30">
        <v>279.38281191559014</v>
      </c>
      <c r="D183" s="46">
        <v>1481393.1915735034</v>
      </c>
      <c r="E183" s="46">
        <v>1157692.3954965186</v>
      </c>
      <c r="F183" s="73">
        <f t="shared" si="68"/>
        <v>0.7814889403311237</v>
      </c>
      <c r="G183" s="32">
        <f t="shared" si="93"/>
        <v>0.12696359053018905</v>
      </c>
      <c r="H183" s="32">
        <f t="shared" si="95"/>
        <v>0.54077402791043128</v>
      </c>
      <c r="I183" s="47"/>
      <c r="J183" s="48">
        <v>234.29983593636206</v>
      </c>
      <c r="K183" s="49">
        <v>423.53651920280663</v>
      </c>
      <c r="L183" s="36">
        <f t="shared" si="69"/>
        <v>80.766886801339012</v>
      </c>
      <c r="M183" s="37">
        <f t="shared" si="70"/>
        <v>189.23668326644457</v>
      </c>
      <c r="N183" s="38"/>
      <c r="O183" s="50">
        <f t="shared" si="71"/>
        <v>280333934.18686253</v>
      </c>
      <c r="P183" s="40">
        <f t="shared" si="92"/>
        <v>0.11559342102264411</v>
      </c>
      <c r="Q183" s="40">
        <f t="shared" si="94"/>
        <v>0.56241729175150001</v>
      </c>
      <c r="R183" s="41">
        <f t="shared" si="96"/>
        <v>1363958698.1384764</v>
      </c>
      <c r="S183" s="42"/>
      <c r="T183" s="51">
        <v>3.7594491750200407</v>
      </c>
    </row>
    <row r="184" spans="1:20" x14ac:dyDescent="0.2">
      <c r="A184" s="137"/>
      <c r="B184" s="45" t="s">
        <v>37</v>
      </c>
      <c r="C184" s="30">
        <v>374.84979085865638</v>
      </c>
      <c r="D184" s="46">
        <v>1473993.4559306863</v>
      </c>
      <c r="E184" s="46">
        <v>1142473.4706340779</v>
      </c>
      <c r="F184" s="73">
        <f t="shared" si="68"/>
        <v>0.77508720682393728</v>
      </c>
      <c r="G184" s="32">
        <f t="shared" si="93"/>
        <v>0.12529453806680482</v>
      </c>
      <c r="H184" s="32">
        <f t="shared" si="95"/>
        <v>0.66606856597723607</v>
      </c>
      <c r="I184" s="47"/>
      <c r="J184" s="48">
        <v>330.48320211325938</v>
      </c>
      <c r="K184" s="49">
        <v>532.53678747385732</v>
      </c>
      <c r="L184" s="36">
        <f t="shared" si="69"/>
        <v>61.138836730150189</v>
      </c>
      <c r="M184" s="37">
        <f t="shared" si="70"/>
        <v>202.05358536059794</v>
      </c>
      <c r="N184" s="38"/>
      <c r="O184" s="50">
        <f t="shared" si="71"/>
        <v>297825662.56885368</v>
      </c>
      <c r="P184" s="40">
        <f t="shared" si="92"/>
        <v>0.12280599316143298</v>
      </c>
      <c r="Q184" s="40">
        <f t="shared" si="94"/>
        <v>0.68522328491293294</v>
      </c>
      <c r="R184" s="41">
        <f t="shared" si="96"/>
        <v>1661784360.70733</v>
      </c>
      <c r="S184" s="42"/>
      <c r="T184" s="51">
        <v>3.4460286021568405</v>
      </c>
    </row>
    <row r="185" spans="1:20" x14ac:dyDescent="0.2">
      <c r="A185" s="137"/>
      <c r="B185" s="45" t="s">
        <v>38</v>
      </c>
      <c r="C185" s="30">
        <v>519.59833824634495</v>
      </c>
      <c r="D185" s="46">
        <v>1502423.7515178975</v>
      </c>
      <c r="E185" s="46">
        <v>1034764.9154985788</v>
      </c>
      <c r="F185" s="73">
        <f t="shared" si="68"/>
        <v>0.68873040275964537</v>
      </c>
      <c r="G185" s="32">
        <f t="shared" si="93"/>
        <v>0.11348219055202588</v>
      </c>
      <c r="H185" s="32">
        <f t="shared" si="95"/>
        <v>0.77955075652926198</v>
      </c>
      <c r="I185" s="47"/>
      <c r="J185" s="48">
        <v>440.45517888423382</v>
      </c>
      <c r="K185" s="49">
        <v>601.91524803993593</v>
      </c>
      <c r="L185" s="36">
        <f t="shared" si="69"/>
        <v>36.657548122084663</v>
      </c>
      <c r="M185" s="37">
        <f t="shared" si="70"/>
        <v>161.46006915570212</v>
      </c>
      <c r="N185" s="38"/>
      <c r="O185" s="50">
        <f t="shared" si="71"/>
        <v>242581442.82124913</v>
      </c>
      <c r="P185" s="40">
        <f t="shared" si="92"/>
        <v>0.10002648781587005</v>
      </c>
      <c r="Q185" s="40">
        <f t="shared" si="94"/>
        <v>0.78524977272880303</v>
      </c>
      <c r="R185" s="41">
        <f t="shared" si="96"/>
        <v>1904365803.5285792</v>
      </c>
      <c r="S185" s="42"/>
      <c r="T185" s="51">
        <v>3.5201045936300353</v>
      </c>
    </row>
    <row r="186" spans="1:20" x14ac:dyDescent="0.2">
      <c r="A186" s="137"/>
      <c r="B186" s="45" t="s">
        <v>39</v>
      </c>
      <c r="C186" s="30">
        <v>649.74359640658838</v>
      </c>
      <c r="D186" s="46">
        <v>1481572.7606995287</v>
      </c>
      <c r="E186" s="46">
        <v>805234.48622645985</v>
      </c>
      <c r="F186" s="73">
        <f t="shared" si="68"/>
        <v>0.54349979129358872</v>
      </c>
      <c r="G186" s="32">
        <f t="shared" si="93"/>
        <v>8.8309694343458131E-2</v>
      </c>
      <c r="H186" s="32">
        <f t="shared" si="95"/>
        <v>0.86786045087272012</v>
      </c>
      <c r="I186" s="47"/>
      <c r="J186" s="48">
        <v>558.19936653924833</v>
      </c>
      <c r="K186" s="49">
        <v>698.75561594766987</v>
      </c>
      <c r="L186" s="36">
        <f t="shared" si="69"/>
        <v>25.180295398729857</v>
      </c>
      <c r="M186" s="37">
        <f t="shared" si="70"/>
        <v>140.55624940842154</v>
      </c>
      <c r="N186" s="38"/>
      <c r="O186" s="50">
        <f t="shared" si="71"/>
        <v>208244310.46960661</v>
      </c>
      <c r="P186" s="40">
        <f t="shared" si="92"/>
        <v>8.5867850160580156E-2</v>
      </c>
      <c r="Q186" s="40">
        <f t="shared" si="94"/>
        <v>0.87111762288938321</v>
      </c>
      <c r="R186" s="41">
        <f t="shared" si="96"/>
        <v>2112610113.9981859</v>
      </c>
      <c r="S186" s="42"/>
      <c r="T186" s="51">
        <v>2.7370602030740612</v>
      </c>
    </row>
    <row r="187" spans="1:20" x14ac:dyDescent="0.2">
      <c r="A187" s="137"/>
      <c r="B187" s="45" t="s">
        <v>40</v>
      </c>
      <c r="C187" s="30">
        <v>919.6167597914764</v>
      </c>
      <c r="D187" s="46">
        <v>1497329.3168224101</v>
      </c>
      <c r="E187" s="46">
        <v>660591.75972546637</v>
      </c>
      <c r="F187" s="73">
        <f t="shared" si="68"/>
        <v>0.44118000783378469</v>
      </c>
      <c r="G187" s="32">
        <f t="shared" si="93"/>
        <v>7.244679330680924E-2</v>
      </c>
      <c r="H187" s="32">
        <f t="shared" si="95"/>
        <v>0.94030724417952938</v>
      </c>
      <c r="I187" s="47"/>
      <c r="J187" s="48">
        <v>758.94630570563083</v>
      </c>
      <c r="K187" s="49">
        <v>868.6803117474966</v>
      </c>
      <c r="L187" s="36">
        <f t="shared" si="69"/>
        <v>14.458731166737881</v>
      </c>
      <c r="M187" s="37">
        <f t="shared" si="70"/>
        <v>109.73400604186577</v>
      </c>
      <c r="N187" s="38"/>
      <c r="O187" s="50">
        <f t="shared" si="71"/>
        <v>164307944.2988531</v>
      </c>
      <c r="P187" s="40">
        <f t="shared" si="92"/>
        <v>6.7751046400405995E-2</v>
      </c>
      <c r="Q187" s="40">
        <f t="shared" si="94"/>
        <v>0.93886866928978918</v>
      </c>
      <c r="R187" s="41">
        <f t="shared" si="96"/>
        <v>2276918058.297039</v>
      </c>
      <c r="S187" s="42"/>
      <c r="T187" s="51">
        <v>2.948966439474709</v>
      </c>
    </row>
    <row r="188" spans="1:20" x14ac:dyDescent="0.2">
      <c r="A188" s="137"/>
      <c r="B188" s="45" t="s">
        <v>41</v>
      </c>
      <c r="C188" s="30">
        <v>1322.3484274351656</v>
      </c>
      <c r="D188" s="46">
        <v>1497585.7442263898</v>
      </c>
      <c r="E188" s="46">
        <v>317649.46262104972</v>
      </c>
      <c r="F188" s="73">
        <f t="shared" si="68"/>
        <v>0.21210769656807757</v>
      </c>
      <c r="G188" s="32">
        <f t="shared" si="93"/>
        <v>3.4836469913112449E-2</v>
      </c>
      <c r="H188" s="32">
        <f t="shared" si="95"/>
        <v>0.97514371409264178</v>
      </c>
      <c r="I188" s="47"/>
      <c r="J188" s="48">
        <v>1082.622970733833</v>
      </c>
      <c r="K188" s="49">
        <v>1143.5167211861831</v>
      </c>
      <c r="L188" s="54">
        <f t="shared" si="69"/>
        <v>5.624649771755208</v>
      </c>
      <c r="M188" s="37">
        <f t="shared" si="70"/>
        <v>60.893750452350105</v>
      </c>
      <c r="N188" s="38"/>
      <c r="O188" s="50">
        <f t="shared" si="71"/>
        <v>91193612.589918792</v>
      </c>
      <c r="P188" s="40">
        <f t="shared" si="92"/>
        <v>3.7602945520165958E-2</v>
      </c>
      <c r="Q188" s="40">
        <f t="shared" si="94"/>
        <v>0.97647161480995515</v>
      </c>
      <c r="R188" s="41">
        <f t="shared" si="96"/>
        <v>2368111670.8869576</v>
      </c>
      <c r="S188" s="42"/>
      <c r="T188" s="51">
        <v>2.0708144422589707</v>
      </c>
    </row>
    <row r="189" spans="1:20" ht="17" thickBot="1" x14ac:dyDescent="0.25">
      <c r="A189" s="138"/>
      <c r="B189" s="55" t="s">
        <v>42</v>
      </c>
      <c r="C189" s="56">
        <v>0</v>
      </c>
      <c r="D189" s="57">
        <v>1492854.9944182581</v>
      </c>
      <c r="E189" s="57">
        <v>226647.12816540358</v>
      </c>
      <c r="F189" s="59">
        <f t="shared" si="68"/>
        <v>0.15182126128313245</v>
      </c>
      <c r="G189" s="61">
        <f t="shared" si="93"/>
        <v>2.4856285907357948E-2</v>
      </c>
      <c r="H189" s="61">
        <f t="shared" si="95"/>
        <v>0.99999999999999978</v>
      </c>
      <c r="I189" s="47"/>
      <c r="J189" s="62">
        <v>2713.8121448103334</v>
      </c>
      <c r="K189" s="77">
        <v>2752.0344654181104</v>
      </c>
      <c r="L189" s="64">
        <f t="shared" si="69"/>
        <v>1.4084364933243387</v>
      </c>
      <c r="M189" s="78">
        <f t="shared" si="70"/>
        <v>38.222320607776965</v>
      </c>
      <c r="N189" s="38"/>
      <c r="O189" s="66">
        <f t="shared" si="71"/>
        <v>57060382.217575751</v>
      </c>
      <c r="P189" s="67">
        <f t="shared" si="92"/>
        <v>2.352838519004501E-2</v>
      </c>
      <c r="Q189" s="67">
        <f t="shared" si="94"/>
        <v>1.0000000000000002</v>
      </c>
      <c r="R189" s="68">
        <f t="shared" si="96"/>
        <v>2425172053.1045332</v>
      </c>
      <c r="S189" s="42"/>
      <c r="T189" s="69">
        <v>2.2667045248853199</v>
      </c>
    </row>
    <row r="190" spans="1:20" ht="17" thickTop="1" x14ac:dyDescent="0.2">
      <c r="A190" s="139" t="s">
        <v>59</v>
      </c>
      <c r="B190" s="29" t="s">
        <v>32</v>
      </c>
      <c r="C190" s="80">
        <v>0</v>
      </c>
      <c r="D190" s="31">
        <v>21258598.872483291</v>
      </c>
      <c r="E190" s="31">
        <v>8733515.3629651517</v>
      </c>
      <c r="F190" s="73">
        <f t="shared" si="68"/>
        <v>0.41082271768482548</v>
      </c>
      <c r="G190" s="32">
        <f>E190/$E$190</f>
        <v>1</v>
      </c>
      <c r="H190" s="73"/>
      <c r="I190" s="33"/>
      <c r="J190" s="34">
        <v>1050.0951829539786</v>
      </c>
      <c r="K190" s="35">
        <v>1149.376137192628</v>
      </c>
      <c r="L190" s="36">
        <f t="shared" si="69"/>
        <v>9.4544719231419059</v>
      </c>
      <c r="M190" s="37">
        <f t="shared" si="70"/>
        <v>99.280954238649429</v>
      </c>
      <c r="N190" s="38"/>
      <c r="O190" s="74">
        <f t="shared" si="71"/>
        <v>2110573981.836818</v>
      </c>
      <c r="P190" s="70">
        <f t="shared" ref="P190:P200" si="97">O190/SUM($O$191:$O$200)</f>
        <v>0.99999999999999323</v>
      </c>
      <c r="Q190" s="70"/>
      <c r="R190" s="75"/>
      <c r="S190" s="42"/>
      <c r="T190" s="43">
        <v>2.8530907078627319</v>
      </c>
    </row>
    <row r="191" spans="1:20" x14ac:dyDescent="0.2">
      <c r="A191" s="137"/>
      <c r="B191" s="45" t="s">
        <v>33</v>
      </c>
      <c r="C191" s="30">
        <v>133.15644745469609</v>
      </c>
      <c r="D191" s="46">
        <v>2095018.8757316985</v>
      </c>
      <c r="E191" s="46">
        <v>1540092.9399575244</v>
      </c>
      <c r="F191" s="73">
        <f t="shared" si="68"/>
        <v>0.73512127160173546</v>
      </c>
      <c r="G191" s="32">
        <f t="shared" ref="G191:G200" si="98">E191/$E$190</f>
        <v>0.17634284431311073</v>
      </c>
      <c r="H191" s="32">
        <f>G191</f>
        <v>0.17634284431311073</v>
      </c>
      <c r="I191" s="47"/>
      <c r="J191" s="48">
        <v>29.777298352258033</v>
      </c>
      <c r="K191" s="49">
        <v>250.97725577354373</v>
      </c>
      <c r="L191" s="36">
        <f t="shared" si="69"/>
        <v>742.84763783653318</v>
      </c>
      <c r="M191" s="37">
        <f t="shared" si="70"/>
        <v>221.19995742128569</v>
      </c>
      <c r="N191" s="38"/>
      <c r="O191" s="50">
        <f t="shared" si="71"/>
        <v>463418086.10864151</v>
      </c>
      <c r="P191" s="40">
        <f t="shared" si="97"/>
        <v>0.21956969530408443</v>
      </c>
      <c r="Q191" s="40">
        <f>P191</f>
        <v>0.21956969530408443</v>
      </c>
      <c r="R191" s="41">
        <f>O191</f>
        <v>463418086.10864151</v>
      </c>
      <c r="S191" s="42"/>
      <c r="T191" s="51">
        <v>2.8095373675667759</v>
      </c>
    </row>
    <row r="192" spans="1:20" x14ac:dyDescent="0.2">
      <c r="A192" s="137"/>
      <c r="B192" s="45" t="s">
        <v>34</v>
      </c>
      <c r="C192" s="30">
        <v>299.86176964405723</v>
      </c>
      <c r="D192" s="46">
        <v>2151934.0067539345</v>
      </c>
      <c r="E192" s="46">
        <v>1544147.8094672405</v>
      </c>
      <c r="F192" s="73">
        <f t="shared" si="68"/>
        <v>0.71756280844155451</v>
      </c>
      <c r="G192" s="32">
        <f t="shared" si="98"/>
        <v>0.17680713267137146</v>
      </c>
      <c r="H192" s="32">
        <f>G192+H191</f>
        <v>0.35314997698448219</v>
      </c>
      <c r="I192" s="47"/>
      <c r="J192" s="48">
        <v>226.17191395952156</v>
      </c>
      <c r="K192" s="49">
        <v>385.99293561431443</v>
      </c>
      <c r="L192" s="36">
        <f t="shared" si="69"/>
        <v>70.663513809851892</v>
      </c>
      <c r="M192" s="37">
        <f t="shared" si="70"/>
        <v>159.82102165479287</v>
      </c>
      <c r="N192" s="38"/>
      <c r="O192" s="50">
        <f t="shared" si="71"/>
        <v>343924291.49310577</v>
      </c>
      <c r="P192" s="40">
        <f t="shared" si="97"/>
        <v>0.16295296656400005</v>
      </c>
      <c r="Q192" s="40">
        <f t="shared" ref="Q192:Q200" si="99">P192+Q191</f>
        <v>0.38252266186808448</v>
      </c>
      <c r="R192" s="41">
        <f>O192+R191</f>
        <v>807342377.60174727</v>
      </c>
      <c r="S192" s="42"/>
      <c r="T192" s="51">
        <v>3.9997650127534752</v>
      </c>
    </row>
    <row r="193" spans="1:20" x14ac:dyDescent="0.2">
      <c r="A193" s="137"/>
      <c r="B193" s="45" t="s">
        <v>35</v>
      </c>
      <c r="C193" s="30">
        <v>419.27645401628155</v>
      </c>
      <c r="D193" s="46">
        <v>2121193.9898148971</v>
      </c>
      <c r="E193" s="46">
        <v>1335664.8754265935</v>
      </c>
      <c r="F193" s="73">
        <f t="shared" si="68"/>
        <v>0.62967596638492662</v>
      </c>
      <c r="G193" s="32">
        <f t="shared" si="98"/>
        <v>0.15293553854505573</v>
      </c>
      <c r="H193" s="32">
        <f t="shared" ref="H193:H200" si="100">G193+H192</f>
        <v>0.50608551552953795</v>
      </c>
      <c r="I193" s="47"/>
      <c r="J193" s="48">
        <v>359.18478295770547</v>
      </c>
      <c r="K193" s="49">
        <v>501.55048442057438</v>
      </c>
      <c r="L193" s="36">
        <f t="shared" si="69"/>
        <v>39.635783089294364</v>
      </c>
      <c r="M193" s="37">
        <f t="shared" si="70"/>
        <v>142.36570146286891</v>
      </c>
      <c r="N193" s="38"/>
      <c r="O193" s="50">
        <f t="shared" si="71"/>
        <v>301985270.29881942</v>
      </c>
      <c r="P193" s="40">
        <f t="shared" si="97"/>
        <v>0.14308205867107376</v>
      </c>
      <c r="Q193" s="40">
        <f t="shared" si="99"/>
        <v>0.5256047205391583</v>
      </c>
      <c r="R193" s="41">
        <f t="shared" ref="R193:R200" si="101">O193+R192</f>
        <v>1109327647.9005666</v>
      </c>
      <c r="S193" s="42"/>
      <c r="T193" s="51">
        <v>3.5818006689504895</v>
      </c>
    </row>
    <row r="194" spans="1:20" x14ac:dyDescent="0.2">
      <c r="A194" s="137"/>
      <c r="B194" s="45" t="s">
        <v>36</v>
      </c>
      <c r="C194" s="30">
        <v>537.37109113906479</v>
      </c>
      <c r="D194" s="46">
        <v>2123617.504643904</v>
      </c>
      <c r="E194" s="46">
        <v>1126871.3898220423</v>
      </c>
      <c r="F194" s="73">
        <f t="shared" si="68"/>
        <v>0.53063764418866011</v>
      </c>
      <c r="G194" s="32">
        <f t="shared" si="98"/>
        <v>0.12902838582051265</v>
      </c>
      <c r="H194" s="32">
        <f t="shared" si="100"/>
        <v>0.63511390135005064</v>
      </c>
      <c r="I194" s="47"/>
      <c r="J194" s="48">
        <v>492.70819385327684</v>
      </c>
      <c r="K194" s="49">
        <v>614.88941829944224</v>
      </c>
      <c r="L194" s="36">
        <f t="shared" si="69"/>
        <v>24.79788766868969</v>
      </c>
      <c r="M194" s="37">
        <f t="shared" si="70"/>
        <v>122.1812244461654</v>
      </c>
      <c r="N194" s="38"/>
      <c r="O194" s="50">
        <f t="shared" si="71"/>
        <v>259466186.97270253</v>
      </c>
      <c r="P194" s="40">
        <f t="shared" si="97"/>
        <v>0.12293631457869539</v>
      </c>
      <c r="Q194" s="40">
        <f t="shared" si="99"/>
        <v>0.64854103511785366</v>
      </c>
      <c r="R194" s="41">
        <f t="shared" si="101"/>
        <v>1368793834.8732691</v>
      </c>
      <c r="S194" s="42"/>
      <c r="T194" s="51">
        <v>3.1628078173553189</v>
      </c>
    </row>
    <row r="195" spans="1:20" x14ac:dyDescent="0.2">
      <c r="A195" s="137"/>
      <c r="B195" s="45" t="s">
        <v>37</v>
      </c>
      <c r="C195" s="30">
        <v>696.59640164236725</v>
      </c>
      <c r="D195" s="46">
        <v>1868357.444957024</v>
      </c>
      <c r="E195" s="46">
        <v>847977.37199159327</v>
      </c>
      <c r="F195" s="73">
        <f t="shared" ref="F195:F258" si="102">(E195/D195)</f>
        <v>0.45386249525239991</v>
      </c>
      <c r="G195" s="32">
        <f t="shared" si="98"/>
        <v>9.7094621896181441E-2</v>
      </c>
      <c r="H195" s="32">
        <f t="shared" si="100"/>
        <v>0.73220852324623209</v>
      </c>
      <c r="I195" s="47"/>
      <c r="J195" s="48">
        <v>614.73289784632289</v>
      </c>
      <c r="K195" s="49">
        <v>717.38507073201413</v>
      </c>
      <c r="L195" s="36">
        <f t="shared" ref="L195:L258" si="103">(K195/J195-1)*100</f>
        <v>16.698662662324804</v>
      </c>
      <c r="M195" s="37">
        <f t="shared" ref="M195:M258" si="104">K195-J195</f>
        <v>102.65217288569124</v>
      </c>
      <c r="N195" s="38"/>
      <c r="O195" s="50">
        <f t="shared" ref="O195:O258" si="105">(K195-J195)*D195</f>
        <v>191790951.45199677</v>
      </c>
      <c r="P195" s="40">
        <f t="shared" si="97"/>
        <v>9.0871465820440533E-2</v>
      </c>
      <c r="Q195" s="40">
        <f t="shared" si="99"/>
        <v>0.73941250093829414</v>
      </c>
      <c r="R195" s="41">
        <f t="shared" si="101"/>
        <v>1560584786.3252659</v>
      </c>
      <c r="S195" s="42"/>
      <c r="T195" s="51">
        <v>3.4208573110033913</v>
      </c>
    </row>
    <row r="196" spans="1:20" x14ac:dyDescent="0.2">
      <c r="A196" s="137"/>
      <c r="B196" s="45" t="s">
        <v>38</v>
      </c>
      <c r="C196" s="30">
        <v>883.66857127391506</v>
      </c>
      <c r="D196" s="46">
        <v>2394122.0153894038</v>
      </c>
      <c r="E196" s="46">
        <v>977769.23210887797</v>
      </c>
      <c r="F196" s="73">
        <f t="shared" si="102"/>
        <v>0.40840409378627424</v>
      </c>
      <c r="G196" s="32">
        <f t="shared" si="98"/>
        <v>0.11195597551189417</v>
      </c>
      <c r="H196" s="32">
        <f t="shared" si="100"/>
        <v>0.84416449875812627</v>
      </c>
      <c r="I196" s="47"/>
      <c r="J196" s="48">
        <v>771.1151067520899</v>
      </c>
      <c r="K196" s="49">
        <v>863.7635511799275</v>
      </c>
      <c r="L196" s="36">
        <f t="shared" si="103"/>
        <v>12.014865694704092</v>
      </c>
      <c r="M196" s="37">
        <f t="shared" si="104"/>
        <v>92.648444427837603</v>
      </c>
      <c r="N196" s="38"/>
      <c r="O196" s="50">
        <f t="shared" si="105"/>
        <v>221811680.49626774</v>
      </c>
      <c r="P196" s="40">
        <f t="shared" si="97"/>
        <v>0.10509543015555657</v>
      </c>
      <c r="Q196" s="40">
        <f t="shared" si="99"/>
        <v>0.84450793109385069</v>
      </c>
      <c r="R196" s="41">
        <f t="shared" si="101"/>
        <v>1782396466.8215337</v>
      </c>
      <c r="S196" s="42"/>
      <c r="T196" s="51">
        <v>3.1895182350512115</v>
      </c>
    </row>
    <row r="197" spans="1:20" x14ac:dyDescent="0.2">
      <c r="A197" s="137"/>
      <c r="B197" s="45" t="s">
        <v>39</v>
      </c>
      <c r="C197" s="30">
        <v>1044.5425041962942</v>
      </c>
      <c r="D197" s="46">
        <v>1340792.3300980846</v>
      </c>
      <c r="E197" s="46">
        <v>430288.66425403912</v>
      </c>
      <c r="F197" s="73">
        <f t="shared" si="102"/>
        <v>0.32092118562653299</v>
      </c>
      <c r="G197" s="32">
        <f t="shared" si="98"/>
        <v>4.9268667469080867E-2</v>
      </c>
      <c r="H197" s="32">
        <f t="shared" si="100"/>
        <v>0.89343316622720714</v>
      </c>
      <c r="I197" s="47"/>
      <c r="J197" s="48">
        <v>968.83370046557548</v>
      </c>
      <c r="K197" s="49">
        <v>1040.2608784823567</v>
      </c>
      <c r="L197" s="36">
        <f t="shared" si="103"/>
        <v>7.3724910665738275</v>
      </c>
      <c r="M197" s="37">
        <f t="shared" si="104"/>
        <v>71.427178016781227</v>
      </c>
      <c r="N197" s="38"/>
      <c r="O197" s="50">
        <f t="shared" si="105"/>
        <v>95769012.445450783</v>
      </c>
      <c r="P197" s="40">
        <f t="shared" si="97"/>
        <v>4.5375814005867265E-2</v>
      </c>
      <c r="Q197" s="40">
        <f t="shared" si="99"/>
        <v>0.8898837450997179</v>
      </c>
      <c r="R197" s="41">
        <f t="shared" si="101"/>
        <v>1878165479.2669845</v>
      </c>
      <c r="S197" s="42"/>
      <c r="T197" s="51">
        <v>3.0406152872589325</v>
      </c>
    </row>
    <row r="198" spans="1:20" x14ac:dyDescent="0.2">
      <c r="A198" s="137"/>
      <c r="B198" s="45" t="s">
        <v>40</v>
      </c>
      <c r="C198" s="30">
        <v>1349.7035546467075</v>
      </c>
      <c r="D198" s="46">
        <v>2893134.2091196082</v>
      </c>
      <c r="E198" s="46">
        <v>493217.93145179114</v>
      </c>
      <c r="F198" s="73">
        <f t="shared" si="102"/>
        <v>0.17047875964312048</v>
      </c>
      <c r="G198" s="32">
        <f t="shared" si="98"/>
        <v>5.6474158566583971E-2</v>
      </c>
      <c r="H198" s="32">
        <f t="shared" si="100"/>
        <v>0.94990732479379114</v>
      </c>
      <c r="I198" s="47"/>
      <c r="J198" s="48">
        <v>1141.3138283123303</v>
      </c>
      <c r="K198" s="49">
        <v>1182.1826129795015</v>
      </c>
      <c r="L198" s="36">
        <f t="shared" si="103"/>
        <v>3.5808542447614222</v>
      </c>
      <c r="M198" s="37">
        <f t="shared" si="104"/>
        <v>40.868784667171212</v>
      </c>
      <c r="N198" s="38"/>
      <c r="O198" s="50">
        <f t="shared" si="105"/>
        <v>118238879.00573595</v>
      </c>
      <c r="P198" s="40">
        <f t="shared" si="97"/>
        <v>5.6022143750124632E-2</v>
      </c>
      <c r="Q198" s="40">
        <f t="shared" si="99"/>
        <v>0.9459058888498425</v>
      </c>
      <c r="R198" s="41">
        <f t="shared" si="101"/>
        <v>1996404358.2727203</v>
      </c>
      <c r="S198" s="42"/>
      <c r="T198" s="51">
        <v>2.1995320457861927</v>
      </c>
    </row>
    <row r="199" spans="1:20" x14ac:dyDescent="0.2">
      <c r="A199" s="137"/>
      <c r="B199" s="45" t="s">
        <v>41</v>
      </c>
      <c r="C199" s="30">
        <v>2089.5943731128459</v>
      </c>
      <c r="D199" s="46">
        <v>2131420.0370303392</v>
      </c>
      <c r="E199" s="46">
        <v>311046.5863355539</v>
      </c>
      <c r="F199" s="73">
        <f t="shared" si="102"/>
        <v>0.14593396934042541</v>
      </c>
      <c r="G199" s="32">
        <f t="shared" si="98"/>
        <v>3.5615279003751499E-2</v>
      </c>
      <c r="H199" s="32">
        <f t="shared" si="100"/>
        <v>0.98552260379754264</v>
      </c>
      <c r="I199" s="47"/>
      <c r="J199" s="48">
        <v>1660.8839242575832</v>
      </c>
      <c r="K199" s="49">
        <v>1699.7925838279759</v>
      </c>
      <c r="L199" s="54">
        <f t="shared" si="103"/>
        <v>2.3426477312546101</v>
      </c>
      <c r="M199" s="37">
        <f t="shared" si="104"/>
        <v>38.908659570392729</v>
      </c>
      <c r="N199" s="38"/>
      <c r="O199" s="50">
        <f t="shared" si="105"/>
        <v>82930696.622327328</v>
      </c>
      <c r="P199" s="40">
        <f t="shared" si="97"/>
        <v>3.9292958851957778E-2</v>
      </c>
      <c r="Q199" s="40">
        <f t="shared" si="99"/>
        <v>0.98519884770180033</v>
      </c>
      <c r="R199" s="41">
        <f t="shared" si="101"/>
        <v>2079335054.8950477</v>
      </c>
      <c r="S199" s="42"/>
      <c r="T199" s="51">
        <v>2.4873010442212671</v>
      </c>
    </row>
    <row r="200" spans="1:20" ht="17" thickBot="1" x14ac:dyDescent="0.25">
      <c r="A200" s="138"/>
      <c r="B200" s="55" t="s">
        <v>42</v>
      </c>
      <c r="C200" s="56">
        <v>0</v>
      </c>
      <c r="D200" s="57">
        <v>2139008.4589444334</v>
      </c>
      <c r="E200" s="57">
        <v>126438.56214988741</v>
      </c>
      <c r="F200" s="59">
        <f t="shared" si="102"/>
        <v>5.9110828487458543E-2</v>
      </c>
      <c r="G200" s="61">
        <f t="shared" si="98"/>
        <v>1.4477396202456526E-2</v>
      </c>
      <c r="H200" s="61">
        <f t="shared" si="100"/>
        <v>0.99999999999999911</v>
      </c>
      <c r="I200" s="47"/>
      <c r="J200" s="62">
        <v>4128.3297699754748</v>
      </c>
      <c r="K200" s="77">
        <v>4142.934166143782</v>
      </c>
      <c r="L200" s="64">
        <f t="shared" si="103"/>
        <v>0.35376040631545091</v>
      </c>
      <c r="M200" s="78">
        <f t="shared" si="104"/>
        <v>14.604396168307176</v>
      </c>
      <c r="N200" s="38"/>
      <c r="O200" s="66">
        <f t="shared" si="105"/>
        <v>31238926.941784721</v>
      </c>
      <c r="P200" s="67">
        <f t="shared" si="97"/>
        <v>1.4801152298199699E-2</v>
      </c>
      <c r="Q200" s="67">
        <f t="shared" si="99"/>
        <v>1</v>
      </c>
      <c r="R200" s="68">
        <f t="shared" si="101"/>
        <v>2110573981.8368323</v>
      </c>
      <c r="S200" s="42"/>
      <c r="T200" s="69">
        <v>2.1662936681520821</v>
      </c>
    </row>
    <row r="201" spans="1:20" ht="17" thickTop="1" x14ac:dyDescent="0.2">
      <c r="A201" s="139" t="s">
        <v>60</v>
      </c>
      <c r="B201" s="29" t="s">
        <v>32</v>
      </c>
      <c r="C201" s="80">
        <v>0</v>
      </c>
      <c r="D201" s="31">
        <v>4053169.3755150442</v>
      </c>
      <c r="E201" s="31">
        <v>1755420.9951062978</v>
      </c>
      <c r="F201" s="73">
        <f t="shared" si="102"/>
        <v>0.43309835648879907</v>
      </c>
      <c r="G201" s="32">
        <f>E201/$E$201</f>
        <v>1</v>
      </c>
      <c r="H201" s="73"/>
      <c r="I201" s="33"/>
      <c r="J201" s="34">
        <v>1055.6956071768236</v>
      </c>
      <c r="K201" s="35">
        <v>1163.8157876864941</v>
      </c>
      <c r="L201" s="36">
        <f t="shared" si="103"/>
        <v>10.241605608155279</v>
      </c>
      <c r="M201" s="37">
        <f t="shared" si="104"/>
        <v>108.12018050967049</v>
      </c>
      <c r="N201" s="38"/>
      <c r="O201" s="74">
        <f t="shared" si="105"/>
        <v>438229404.51695502</v>
      </c>
      <c r="P201" s="70">
        <f t="shared" ref="P201:P211" si="106">O201/SUM($O$202:$O$211)</f>
        <v>1.0000000000000038</v>
      </c>
      <c r="Q201" s="70"/>
      <c r="R201" s="75"/>
      <c r="S201" s="42"/>
      <c r="T201" s="43">
        <v>2.855205027278787</v>
      </c>
    </row>
    <row r="202" spans="1:20" x14ac:dyDescent="0.2">
      <c r="A202" s="137"/>
      <c r="B202" s="45" t="s">
        <v>33</v>
      </c>
      <c r="C202" s="30">
        <v>96.729470035485804</v>
      </c>
      <c r="D202" s="46">
        <v>404056.00962867565</v>
      </c>
      <c r="E202" s="46">
        <v>296074.87413168681</v>
      </c>
      <c r="F202" s="73">
        <f t="shared" si="102"/>
        <v>0.73275701159296536</v>
      </c>
      <c r="G202" s="32">
        <f t="shared" ref="G202:G211" si="107">E202/$E$201</f>
        <v>0.1686631725136444</v>
      </c>
      <c r="H202" s="32">
        <f>G202</f>
        <v>0.1686631725136444</v>
      </c>
      <c r="I202" s="47"/>
      <c r="J202" s="48">
        <v>22.370672727826111</v>
      </c>
      <c r="K202" s="49">
        <v>240.03122252367132</v>
      </c>
      <c r="L202" s="36">
        <f t="shared" si="103"/>
        <v>972.97275072601974</v>
      </c>
      <c r="M202" s="37">
        <f t="shared" si="104"/>
        <v>217.66054979584521</v>
      </c>
      <c r="N202" s="38"/>
      <c r="O202" s="50">
        <f t="shared" si="105"/>
        <v>87947053.204092875</v>
      </c>
      <c r="P202" s="40">
        <f t="shared" si="106"/>
        <v>0.20068724804314347</v>
      </c>
      <c r="Q202" s="40">
        <f>P202</f>
        <v>0.20068724804314347</v>
      </c>
      <c r="R202" s="41">
        <f>O202</f>
        <v>87947053.204092875</v>
      </c>
      <c r="S202" s="42"/>
      <c r="T202" s="51">
        <v>2.8669415847507693</v>
      </c>
    </row>
    <row r="203" spans="1:20" x14ac:dyDescent="0.2">
      <c r="A203" s="137"/>
      <c r="B203" s="45" t="s">
        <v>34</v>
      </c>
      <c r="C203" s="30">
        <v>273.91091318689843</v>
      </c>
      <c r="D203" s="46">
        <v>405923.36928316555</v>
      </c>
      <c r="E203" s="46">
        <v>303504.58286730258</v>
      </c>
      <c r="F203" s="73">
        <f t="shared" si="102"/>
        <v>0.74768935674551595</v>
      </c>
      <c r="G203" s="32">
        <f t="shared" si="107"/>
        <v>0.17289560949390614</v>
      </c>
      <c r="H203" s="32">
        <f>G203+H202</f>
        <v>0.34155878200755052</v>
      </c>
      <c r="I203" s="47"/>
      <c r="J203" s="48">
        <v>199.8171270461136</v>
      </c>
      <c r="K203" s="49">
        <v>372.72985193450717</v>
      </c>
      <c r="L203" s="36">
        <f t="shared" si="103"/>
        <v>86.53548744522233</v>
      </c>
      <c r="M203" s="37">
        <f t="shared" si="104"/>
        <v>172.91272488839357</v>
      </c>
      <c r="N203" s="38"/>
      <c r="O203" s="50">
        <f t="shared" si="105"/>
        <v>70189315.878629789</v>
      </c>
      <c r="P203" s="40">
        <f t="shared" si="106"/>
        <v>0.16016569211278117</v>
      </c>
      <c r="Q203" s="40">
        <f t="shared" ref="Q203:Q211" si="108">P203+Q202</f>
        <v>0.36085294015592462</v>
      </c>
      <c r="R203" s="41">
        <f>O203+R202</f>
        <v>158136369.08272266</v>
      </c>
      <c r="S203" s="42"/>
      <c r="T203" s="51">
        <v>3.9523525781751068</v>
      </c>
    </row>
    <row r="204" spans="1:20" x14ac:dyDescent="0.2">
      <c r="A204" s="137"/>
      <c r="B204" s="45" t="s">
        <v>35</v>
      </c>
      <c r="C204" s="30">
        <v>399.28581269164357</v>
      </c>
      <c r="D204" s="46">
        <v>367939.96364741441</v>
      </c>
      <c r="E204" s="46">
        <v>231862.55684970363</v>
      </c>
      <c r="F204" s="73">
        <f t="shared" si="102"/>
        <v>0.63016410218459018</v>
      </c>
      <c r="G204" s="32">
        <f t="shared" si="107"/>
        <v>0.13208373233320217</v>
      </c>
      <c r="H204" s="32">
        <f t="shared" ref="H204:H211" si="109">G204+H203</f>
        <v>0.47364251434075266</v>
      </c>
      <c r="I204" s="47"/>
      <c r="J204" s="48">
        <v>339.96558547181542</v>
      </c>
      <c r="K204" s="49">
        <v>490.19946315355958</v>
      </c>
      <c r="L204" s="36">
        <f t="shared" si="103"/>
        <v>44.190907580614258</v>
      </c>
      <c r="M204" s="37">
        <f t="shared" si="104"/>
        <v>150.23387768174416</v>
      </c>
      <c r="N204" s="38"/>
      <c r="O204" s="50">
        <f t="shared" si="105"/>
        <v>55277047.492831051</v>
      </c>
      <c r="P204" s="40">
        <f t="shared" si="106"/>
        <v>0.126137239817947</v>
      </c>
      <c r="Q204" s="40">
        <f t="shared" si="108"/>
        <v>0.48699017997387162</v>
      </c>
      <c r="R204" s="41">
        <f t="shared" ref="R204:R211" si="110">O204+R203</f>
        <v>213413416.57555372</v>
      </c>
      <c r="S204" s="42"/>
      <c r="T204" s="51">
        <v>3.537566757585707</v>
      </c>
    </row>
    <row r="205" spans="1:20" x14ac:dyDescent="0.2">
      <c r="A205" s="137"/>
      <c r="B205" s="45" t="s">
        <v>36</v>
      </c>
      <c r="C205" s="30">
        <v>522.37328348939923</v>
      </c>
      <c r="D205" s="46">
        <v>392069.44111851265</v>
      </c>
      <c r="E205" s="46">
        <v>237739.16059651502</v>
      </c>
      <c r="F205" s="73">
        <f t="shared" si="102"/>
        <v>0.60637003465070494</v>
      </c>
      <c r="G205" s="32">
        <f t="shared" si="107"/>
        <v>0.13543142144207918</v>
      </c>
      <c r="H205" s="32">
        <f t="shared" si="109"/>
        <v>0.60907393578283187</v>
      </c>
      <c r="I205" s="47"/>
      <c r="J205" s="48">
        <v>455.54762616125009</v>
      </c>
      <c r="K205" s="49">
        <v>598.81326947274147</v>
      </c>
      <c r="L205" s="36">
        <f t="shared" si="103"/>
        <v>31.449103251562029</v>
      </c>
      <c r="M205" s="37">
        <f t="shared" si="104"/>
        <v>143.26564331149137</v>
      </c>
      <c r="N205" s="38"/>
      <c r="O205" s="50">
        <f t="shared" si="105"/>
        <v>56170080.7046206</v>
      </c>
      <c r="P205" s="40">
        <f t="shared" si="106"/>
        <v>0.1281750611110524</v>
      </c>
      <c r="Q205" s="40">
        <f t="shared" si="108"/>
        <v>0.61516524108492399</v>
      </c>
      <c r="R205" s="41">
        <f t="shared" si="110"/>
        <v>269583497.28017431</v>
      </c>
      <c r="S205" s="42"/>
      <c r="T205" s="51">
        <v>3.4881323576502559</v>
      </c>
    </row>
    <row r="206" spans="1:20" x14ac:dyDescent="0.2">
      <c r="A206" s="137"/>
      <c r="B206" s="45" t="s">
        <v>37</v>
      </c>
      <c r="C206" s="30">
        <v>665.73319048978067</v>
      </c>
      <c r="D206" s="46">
        <v>445268.47556012939</v>
      </c>
      <c r="E206" s="46">
        <v>207894.86272399809</v>
      </c>
      <c r="F206" s="73">
        <f t="shared" si="102"/>
        <v>0.46689777995730536</v>
      </c>
      <c r="G206" s="32">
        <f t="shared" si="107"/>
        <v>0.11843020181686344</v>
      </c>
      <c r="H206" s="32">
        <f t="shared" si="109"/>
        <v>0.72750413759969534</v>
      </c>
      <c r="I206" s="47"/>
      <c r="J206" s="48">
        <v>573.24409999417924</v>
      </c>
      <c r="K206" s="49">
        <v>688.1407388926832</v>
      </c>
      <c r="L206" s="36">
        <f t="shared" si="103"/>
        <v>20.043230955132497</v>
      </c>
      <c r="M206" s="37">
        <f t="shared" si="104"/>
        <v>114.89663889850397</v>
      </c>
      <c r="N206" s="38"/>
      <c r="O206" s="50">
        <f t="shared" si="105"/>
        <v>51159851.249319524</v>
      </c>
      <c r="P206" s="40">
        <f t="shared" si="106"/>
        <v>0.11674216910595363</v>
      </c>
      <c r="Q206" s="40">
        <f t="shared" si="108"/>
        <v>0.73190741019087757</v>
      </c>
      <c r="R206" s="41">
        <f t="shared" si="110"/>
        <v>320743348.52949381</v>
      </c>
      <c r="S206" s="42"/>
      <c r="T206" s="51">
        <v>3.064994872691666</v>
      </c>
    </row>
    <row r="207" spans="1:20" x14ac:dyDescent="0.2">
      <c r="A207" s="137"/>
      <c r="B207" s="45" t="s">
        <v>38</v>
      </c>
      <c r="C207" s="30">
        <v>839.81329478864632</v>
      </c>
      <c r="D207" s="46">
        <v>411516.90933544148</v>
      </c>
      <c r="E207" s="46">
        <v>170312.19692283883</v>
      </c>
      <c r="F207" s="73">
        <f t="shared" si="102"/>
        <v>0.41386439550655635</v>
      </c>
      <c r="G207" s="32">
        <f t="shared" si="107"/>
        <v>9.7020713206478287E-2</v>
      </c>
      <c r="H207" s="32">
        <f t="shared" si="109"/>
        <v>0.82452485080617366</v>
      </c>
      <c r="I207" s="47"/>
      <c r="J207" s="48">
        <v>741.89037263760565</v>
      </c>
      <c r="K207" s="49">
        <v>843.06735733842117</v>
      </c>
      <c r="L207" s="36">
        <f t="shared" si="103"/>
        <v>13.637727140346367</v>
      </c>
      <c r="M207" s="37">
        <f t="shared" si="104"/>
        <v>101.17698470081552</v>
      </c>
      <c r="N207" s="38"/>
      <c r="O207" s="50">
        <f t="shared" si="105"/>
        <v>41636040.03995885</v>
      </c>
      <c r="P207" s="40">
        <f t="shared" si="106"/>
        <v>9.5009690383174902E-2</v>
      </c>
      <c r="Q207" s="40">
        <f t="shared" si="108"/>
        <v>0.82691710057405243</v>
      </c>
      <c r="R207" s="41">
        <f t="shared" si="110"/>
        <v>362379388.56945264</v>
      </c>
      <c r="S207" s="42"/>
      <c r="T207" s="51">
        <v>3.1293706002986879</v>
      </c>
    </row>
    <row r="208" spans="1:20" x14ac:dyDescent="0.2">
      <c r="A208" s="137"/>
      <c r="B208" s="45" t="s">
        <v>39</v>
      </c>
      <c r="C208" s="30">
        <v>1044.4358708315601</v>
      </c>
      <c r="D208" s="46">
        <v>335228.6434100974</v>
      </c>
      <c r="E208" s="46">
        <v>108901.60784793721</v>
      </c>
      <c r="F208" s="73">
        <f t="shared" si="102"/>
        <v>0.32485770529672164</v>
      </c>
      <c r="G208" s="32">
        <f t="shared" si="107"/>
        <v>6.2037316490761683E-2</v>
      </c>
      <c r="H208" s="32">
        <f t="shared" si="109"/>
        <v>0.88656216729693538</v>
      </c>
      <c r="I208" s="47"/>
      <c r="J208" s="48">
        <v>944.46170051006868</v>
      </c>
      <c r="K208" s="49">
        <v>1026.222278184161</v>
      </c>
      <c r="L208" s="36">
        <f t="shared" si="103"/>
        <v>8.6568441716521107</v>
      </c>
      <c r="M208" s="37">
        <f t="shared" si="104"/>
        <v>81.76057767409236</v>
      </c>
      <c r="N208" s="38"/>
      <c r="O208" s="50">
        <f t="shared" si="105"/>
        <v>27408487.538111877</v>
      </c>
      <c r="P208" s="40">
        <f t="shared" si="106"/>
        <v>6.2543698016620769E-2</v>
      </c>
      <c r="Q208" s="40">
        <f t="shared" si="108"/>
        <v>0.88946079859067317</v>
      </c>
      <c r="R208" s="41">
        <f t="shared" si="110"/>
        <v>389787876.10756451</v>
      </c>
      <c r="S208" s="42"/>
      <c r="T208" s="51">
        <v>2.8717614934348115</v>
      </c>
    </row>
    <row r="209" spans="1:20" x14ac:dyDescent="0.2">
      <c r="A209" s="137"/>
      <c r="B209" s="45" t="s">
        <v>40</v>
      </c>
      <c r="C209" s="30">
        <v>1349.3991186809706</v>
      </c>
      <c r="D209" s="46">
        <v>474974.46611265477</v>
      </c>
      <c r="E209" s="46">
        <v>95968.739244957265</v>
      </c>
      <c r="F209" s="73">
        <f t="shared" si="102"/>
        <v>0.20205031236815019</v>
      </c>
      <c r="G209" s="32">
        <f t="shared" si="107"/>
        <v>5.4669927904756527E-2</v>
      </c>
      <c r="H209" s="32">
        <f t="shared" si="109"/>
        <v>0.94123209520169193</v>
      </c>
      <c r="I209" s="47"/>
      <c r="J209" s="48">
        <v>1151.6441161243756</v>
      </c>
      <c r="K209" s="49">
        <v>1202.1143259937164</v>
      </c>
      <c r="L209" s="36">
        <f t="shared" si="103"/>
        <v>4.3824484632620786</v>
      </c>
      <c r="M209" s="37">
        <f t="shared" si="104"/>
        <v>50.470209869340806</v>
      </c>
      <c r="N209" s="38"/>
      <c r="O209" s="50">
        <f t="shared" si="105"/>
        <v>23972060.987283789</v>
      </c>
      <c r="P209" s="40">
        <f t="shared" si="106"/>
        <v>5.4702082380134777E-2</v>
      </c>
      <c r="Q209" s="40">
        <f t="shared" si="108"/>
        <v>0.94416288097080792</v>
      </c>
      <c r="R209" s="41">
        <f t="shared" si="110"/>
        <v>413759937.09484828</v>
      </c>
      <c r="S209" s="42"/>
      <c r="T209" s="51">
        <v>2.1907792066102081</v>
      </c>
    </row>
    <row r="210" spans="1:20" x14ac:dyDescent="0.2">
      <c r="A210" s="137"/>
      <c r="B210" s="45" t="s">
        <v>41</v>
      </c>
      <c r="C210" s="30">
        <v>2179.3035822573202</v>
      </c>
      <c r="D210" s="46">
        <v>410542.61348386435</v>
      </c>
      <c r="E210" s="46">
        <v>72027.780207284115</v>
      </c>
      <c r="F210" s="73">
        <f t="shared" si="102"/>
        <v>0.17544532002672369</v>
      </c>
      <c r="G210" s="32">
        <f t="shared" si="107"/>
        <v>4.1031627403386811E-2</v>
      </c>
      <c r="H210" s="32">
        <f t="shared" si="109"/>
        <v>0.98226372260507877</v>
      </c>
      <c r="I210" s="47"/>
      <c r="J210" s="48">
        <v>1685.1334131354708</v>
      </c>
      <c r="K210" s="49">
        <v>1725.6083903319754</v>
      </c>
      <c r="L210" s="54">
        <f t="shared" si="103"/>
        <v>2.4018856240702213</v>
      </c>
      <c r="M210" s="37">
        <f t="shared" si="104"/>
        <v>40.474977196504597</v>
      </c>
      <c r="N210" s="38"/>
      <c r="O210" s="50">
        <f t="shared" si="105"/>
        <v>16616702.91895281</v>
      </c>
      <c r="P210" s="40">
        <f t="shared" si="106"/>
        <v>3.7917818265227742E-2</v>
      </c>
      <c r="Q210" s="40">
        <f t="shared" si="108"/>
        <v>0.98208069923603569</v>
      </c>
      <c r="R210" s="41">
        <f t="shared" si="110"/>
        <v>430376640.0138011</v>
      </c>
      <c r="S210" s="42"/>
      <c r="T210" s="51">
        <v>2.396852199368118</v>
      </c>
    </row>
    <row r="211" spans="1:20" ht="17" thickBot="1" x14ac:dyDescent="0.25">
      <c r="A211" s="138"/>
      <c r="B211" s="55" t="s">
        <v>42</v>
      </c>
      <c r="C211" s="56">
        <v>0</v>
      </c>
      <c r="D211" s="57">
        <v>405649.48393509188</v>
      </c>
      <c r="E211" s="57">
        <v>31134.633714072555</v>
      </c>
      <c r="F211" s="59">
        <f t="shared" si="102"/>
        <v>7.6752553490378461E-2</v>
      </c>
      <c r="G211" s="61">
        <f t="shared" si="107"/>
        <v>1.7736277394920431E-2</v>
      </c>
      <c r="H211" s="61">
        <f t="shared" si="109"/>
        <v>0.99999999999999922</v>
      </c>
      <c r="I211" s="47"/>
      <c r="J211" s="62">
        <v>4361.1327052442348</v>
      </c>
      <c r="K211" s="77">
        <v>4380.4912027011396</v>
      </c>
      <c r="L211" s="64">
        <f t="shared" si="103"/>
        <v>0.44388691574615002</v>
      </c>
      <c r="M211" s="78">
        <f t="shared" si="104"/>
        <v>19.358497456904843</v>
      </c>
      <c r="N211" s="38"/>
      <c r="O211" s="66">
        <f t="shared" si="105"/>
        <v>7852764.5031522382</v>
      </c>
      <c r="P211" s="67">
        <f t="shared" si="106"/>
        <v>1.7919300763964245E-2</v>
      </c>
      <c r="Q211" s="67">
        <f t="shared" si="108"/>
        <v>0.99999999999999989</v>
      </c>
      <c r="R211" s="68">
        <f t="shared" si="110"/>
        <v>438229404.51695335</v>
      </c>
      <c r="S211" s="42"/>
      <c r="T211" s="69">
        <v>2.2984165916116606</v>
      </c>
    </row>
    <row r="212" spans="1:20" ht="17" thickTop="1" x14ac:dyDescent="0.2">
      <c r="A212" s="139" t="s">
        <v>61</v>
      </c>
      <c r="B212" s="29" t="s">
        <v>32</v>
      </c>
      <c r="C212" s="80">
        <v>0</v>
      </c>
      <c r="D212" s="31">
        <v>17337786.377860188</v>
      </c>
      <c r="E212" s="31">
        <v>6271150.1978064599</v>
      </c>
      <c r="F212" s="73">
        <f t="shared" si="102"/>
        <v>0.36170420266652509</v>
      </c>
      <c r="G212" s="32">
        <f>E212/$E$212</f>
        <v>1</v>
      </c>
      <c r="H212" s="73"/>
      <c r="I212" s="33"/>
      <c r="J212" s="34">
        <v>1315.342062892274</v>
      </c>
      <c r="K212" s="35">
        <v>1407.37300522895</v>
      </c>
      <c r="L212" s="36">
        <f t="shared" si="103"/>
        <v>6.9967307313438587</v>
      </c>
      <c r="M212" s="37">
        <f t="shared" si="104"/>
        <v>92.030942336675935</v>
      </c>
      <c r="N212" s="38"/>
      <c r="O212" s="74">
        <f t="shared" si="105"/>
        <v>1595612818.3864565</v>
      </c>
      <c r="P212" s="70">
        <f t="shared" ref="P212:P222" si="111">O212/SUM($O$213:$O$222)</f>
        <v>0.99999999999998823</v>
      </c>
      <c r="Q212" s="70"/>
      <c r="R212" s="75"/>
      <c r="S212" s="42"/>
      <c r="T212" s="43">
        <v>2.697859884761959</v>
      </c>
    </row>
    <row r="213" spans="1:20" x14ac:dyDescent="0.2">
      <c r="A213" s="137"/>
      <c r="B213" s="45" t="s">
        <v>33</v>
      </c>
      <c r="C213" s="30">
        <v>53.046349154896888</v>
      </c>
      <c r="D213" s="46">
        <v>1732306.7043524662</v>
      </c>
      <c r="E213" s="46">
        <v>1171505.3622148684</v>
      </c>
      <c r="F213" s="73">
        <f t="shared" si="102"/>
        <v>0.6762690228418734</v>
      </c>
      <c r="G213" s="32">
        <f t="shared" ref="G213:G222" si="112">E213/$E$212</f>
        <v>0.18680869143026438</v>
      </c>
      <c r="H213" s="32">
        <f>G213</f>
        <v>0.18680869143026438</v>
      </c>
      <c r="I213" s="47"/>
      <c r="J213" s="48">
        <v>6.2999648810959181</v>
      </c>
      <c r="K213" s="49">
        <v>218.80603343374139</v>
      </c>
      <c r="L213" s="36">
        <f t="shared" si="103"/>
        <v>3373.1310025283619</v>
      </c>
      <c r="M213" s="37">
        <f t="shared" si="104"/>
        <v>212.50606855264547</v>
      </c>
      <c r="N213" s="38"/>
      <c r="O213" s="50">
        <f t="shared" si="105"/>
        <v>368125687.26933253</v>
      </c>
      <c r="P213" s="40">
        <f t="shared" si="111"/>
        <v>0.23071116189802904</v>
      </c>
      <c r="Q213" s="40">
        <f>P213</f>
        <v>0.23071116189802904</v>
      </c>
      <c r="R213" s="41">
        <f>O213</f>
        <v>368125687.26933253</v>
      </c>
      <c r="S213" s="42"/>
      <c r="T213" s="51">
        <v>2.5549459006098987</v>
      </c>
    </row>
    <row r="214" spans="1:20" x14ac:dyDescent="0.2">
      <c r="A214" s="137"/>
      <c r="B214" s="45" t="s">
        <v>34</v>
      </c>
      <c r="C214" s="30">
        <v>274.01402607773929</v>
      </c>
      <c r="D214" s="46">
        <v>1712916.7266758899</v>
      </c>
      <c r="E214" s="46">
        <v>1174735.8869546899</v>
      </c>
      <c r="F214" s="73">
        <f t="shared" si="102"/>
        <v>0.68581027242018866</v>
      </c>
      <c r="G214" s="32">
        <f t="shared" si="112"/>
        <v>0.18732383213618328</v>
      </c>
      <c r="H214" s="32">
        <f>G214+H213</f>
        <v>0.37413252356644766</v>
      </c>
      <c r="I214" s="47"/>
      <c r="J214" s="48">
        <v>180.46540543118488</v>
      </c>
      <c r="K214" s="49">
        <v>346.81719280997015</v>
      </c>
      <c r="L214" s="36">
        <f t="shared" si="103"/>
        <v>92.179322115128912</v>
      </c>
      <c r="M214" s="37">
        <f t="shared" si="104"/>
        <v>166.35178737878527</v>
      </c>
      <c r="N214" s="38"/>
      <c r="O214" s="50">
        <f t="shared" si="105"/>
        <v>284946759.11355251</v>
      </c>
      <c r="P214" s="40">
        <f t="shared" si="111"/>
        <v>0.17858139257222688</v>
      </c>
      <c r="Q214" s="40">
        <f t="shared" ref="Q214:Q222" si="113">P214+Q213</f>
        <v>0.40929255447025592</v>
      </c>
      <c r="R214" s="41">
        <f>O214+R213</f>
        <v>653072446.38288498</v>
      </c>
      <c r="S214" s="42"/>
      <c r="T214" s="51">
        <v>3.8395205622516584</v>
      </c>
    </row>
    <row r="215" spans="1:20" x14ac:dyDescent="0.2">
      <c r="A215" s="137"/>
      <c r="B215" s="45" t="s">
        <v>35</v>
      </c>
      <c r="C215" s="30">
        <v>432.25120150648104</v>
      </c>
      <c r="D215" s="46">
        <v>1747755.4500319273</v>
      </c>
      <c r="E215" s="46">
        <v>949723.87767496204</v>
      </c>
      <c r="F215" s="73">
        <f t="shared" si="102"/>
        <v>0.5433963187799602</v>
      </c>
      <c r="G215" s="32">
        <f t="shared" si="112"/>
        <v>0.15144333140149618</v>
      </c>
      <c r="H215" s="32">
        <f t="shared" ref="H215:H222" si="114">G215+H214</f>
        <v>0.5255758549679439</v>
      </c>
      <c r="I215" s="47"/>
      <c r="J215" s="48">
        <v>354.15077590256772</v>
      </c>
      <c r="K215" s="49">
        <v>481.6244335107906</v>
      </c>
      <c r="L215" s="36">
        <f t="shared" si="103"/>
        <v>35.994177136376734</v>
      </c>
      <c r="M215" s="37">
        <f t="shared" si="104"/>
        <v>127.47365760822288</v>
      </c>
      <c r="N215" s="38"/>
      <c r="O215" s="50">
        <f t="shared" si="105"/>
        <v>222792779.8202754</v>
      </c>
      <c r="P215" s="40">
        <f t="shared" si="111"/>
        <v>0.13962834670980467</v>
      </c>
      <c r="Q215" s="40">
        <f t="shared" si="113"/>
        <v>0.54892090118006065</v>
      </c>
      <c r="R215" s="41">
        <f t="shared" ref="R215:R222" si="115">O215+R214</f>
        <v>875865226.20316041</v>
      </c>
      <c r="S215" s="42"/>
      <c r="T215" s="51">
        <v>3.4724111894209022</v>
      </c>
    </row>
    <row r="216" spans="1:20" x14ac:dyDescent="0.2">
      <c r="A216" s="137"/>
      <c r="B216" s="45" t="s">
        <v>36</v>
      </c>
      <c r="C216" s="30">
        <v>561.18994571275596</v>
      </c>
      <c r="D216" s="46">
        <v>1715499.1765129422</v>
      </c>
      <c r="E216" s="46">
        <v>801313.23211864464</v>
      </c>
      <c r="F216" s="73">
        <f t="shared" si="102"/>
        <v>0.46710207914378404</v>
      </c>
      <c r="G216" s="32">
        <f t="shared" si="112"/>
        <v>0.12777771331309051</v>
      </c>
      <c r="H216" s="32">
        <f t="shared" si="114"/>
        <v>0.65335356828103441</v>
      </c>
      <c r="I216" s="47"/>
      <c r="J216" s="48">
        <v>504.11086420348852</v>
      </c>
      <c r="K216" s="49">
        <v>617.7299276499657</v>
      </c>
      <c r="L216" s="36">
        <f t="shared" si="103"/>
        <v>22.538507204362478</v>
      </c>
      <c r="M216" s="37">
        <f t="shared" si="104"/>
        <v>113.61906344647718</v>
      </c>
      <c r="N216" s="38"/>
      <c r="O216" s="50">
        <f t="shared" si="105"/>
        <v>194913409.77860335</v>
      </c>
      <c r="P216" s="40">
        <f t="shared" si="111"/>
        <v>0.12215583099645991</v>
      </c>
      <c r="Q216" s="40">
        <f t="shared" si="113"/>
        <v>0.67107673217652053</v>
      </c>
      <c r="R216" s="41">
        <f t="shared" si="115"/>
        <v>1070778635.9817637</v>
      </c>
      <c r="S216" s="42"/>
      <c r="T216" s="51">
        <v>2.989190671781135</v>
      </c>
    </row>
    <row r="217" spans="1:20" x14ac:dyDescent="0.2">
      <c r="A217" s="137"/>
      <c r="B217" s="45" t="s">
        <v>37</v>
      </c>
      <c r="C217" s="30">
        <v>736.4582360052533</v>
      </c>
      <c r="D217" s="46">
        <v>1757944.9272587823</v>
      </c>
      <c r="E217" s="46">
        <v>754574.28913423128</v>
      </c>
      <c r="F217" s="73">
        <f t="shared" si="102"/>
        <v>0.42923659179179308</v>
      </c>
      <c r="G217" s="32">
        <f t="shared" si="112"/>
        <v>0.12032470365614403</v>
      </c>
      <c r="H217" s="32">
        <f t="shared" si="114"/>
        <v>0.77367827193717842</v>
      </c>
      <c r="I217" s="47"/>
      <c r="J217" s="48">
        <v>650.63687942934769</v>
      </c>
      <c r="K217" s="49">
        <v>752.45411276725008</v>
      </c>
      <c r="L217" s="36">
        <f t="shared" si="103"/>
        <v>15.648856767418874</v>
      </c>
      <c r="M217" s="37">
        <f t="shared" si="104"/>
        <v>101.81723333790239</v>
      </c>
      <c r="N217" s="38"/>
      <c r="O217" s="50">
        <f t="shared" si="105"/>
        <v>178989088.85388929</v>
      </c>
      <c r="P217" s="40">
        <f t="shared" si="111"/>
        <v>0.11217576519276629</v>
      </c>
      <c r="Q217" s="40">
        <f t="shared" si="113"/>
        <v>0.78325249736928682</v>
      </c>
      <c r="R217" s="41">
        <f t="shared" si="115"/>
        <v>1249767724.8356531</v>
      </c>
      <c r="S217" s="42"/>
      <c r="T217" s="51">
        <v>3.203669779906281</v>
      </c>
    </row>
    <row r="218" spans="1:20" x14ac:dyDescent="0.2">
      <c r="A218" s="137"/>
      <c r="B218" s="45" t="s">
        <v>38</v>
      </c>
      <c r="C218" s="30">
        <v>999.09225421052804</v>
      </c>
      <c r="D218" s="46">
        <v>1543142.2063319834</v>
      </c>
      <c r="E218" s="46">
        <v>527490.83062462998</v>
      </c>
      <c r="F218" s="73">
        <f t="shared" si="102"/>
        <v>0.34182904754997567</v>
      </c>
      <c r="G218" s="32">
        <f t="shared" si="112"/>
        <v>8.4113888837989745E-2</v>
      </c>
      <c r="H218" s="32">
        <f t="shared" si="114"/>
        <v>0.85779216077516818</v>
      </c>
      <c r="I218" s="47"/>
      <c r="J218" s="48">
        <v>840.69762127687738</v>
      </c>
      <c r="K218" s="49">
        <v>919.23195601228815</v>
      </c>
      <c r="L218" s="36">
        <f t="shared" si="103"/>
        <v>9.3415673778320496</v>
      </c>
      <c r="M218" s="37">
        <f t="shared" si="104"/>
        <v>78.534334735410766</v>
      </c>
      <c r="N218" s="38"/>
      <c r="O218" s="50">
        <f t="shared" si="105"/>
        <v>121189646.5764163</v>
      </c>
      <c r="P218" s="40">
        <f t="shared" si="111"/>
        <v>7.5951788040263035E-2</v>
      </c>
      <c r="Q218" s="40">
        <f t="shared" si="113"/>
        <v>0.85920428540954985</v>
      </c>
      <c r="R218" s="41">
        <f t="shared" si="115"/>
        <v>1370957371.4120693</v>
      </c>
      <c r="S218" s="42"/>
      <c r="T218" s="51">
        <v>3.1228476114999357</v>
      </c>
    </row>
    <row r="219" spans="1:20" x14ac:dyDescent="0.2">
      <c r="A219" s="137"/>
      <c r="B219" s="45" t="s">
        <v>39</v>
      </c>
      <c r="C219" s="30">
        <v>1246.4658530619954</v>
      </c>
      <c r="D219" s="46">
        <v>1912655.8141711878</v>
      </c>
      <c r="E219" s="46">
        <v>365045.26908812381</v>
      </c>
      <c r="F219" s="73">
        <f t="shared" si="102"/>
        <v>0.1908577938505413</v>
      </c>
      <c r="G219" s="32">
        <f t="shared" si="112"/>
        <v>5.8210257699745471E-2</v>
      </c>
      <c r="H219" s="32">
        <f t="shared" si="114"/>
        <v>0.91600241847491359</v>
      </c>
      <c r="I219" s="47"/>
      <c r="J219" s="48">
        <v>1081.7238486594401</v>
      </c>
      <c r="K219" s="49">
        <v>1130.4857435899291</v>
      </c>
      <c r="L219" s="36">
        <f t="shared" si="103"/>
        <v>4.5077951263549076</v>
      </c>
      <c r="M219" s="37">
        <f t="shared" si="104"/>
        <v>48.761894930489007</v>
      </c>
      <c r="N219" s="38"/>
      <c r="O219" s="50">
        <f t="shared" si="105"/>
        <v>93264721.84880437</v>
      </c>
      <c r="P219" s="40">
        <f t="shared" si="111"/>
        <v>5.8450722364537064E-2</v>
      </c>
      <c r="Q219" s="40">
        <f t="shared" si="113"/>
        <v>0.91765500777408693</v>
      </c>
      <c r="R219" s="41">
        <f t="shared" si="115"/>
        <v>1464222093.2608738</v>
      </c>
      <c r="S219" s="42"/>
      <c r="T219" s="51">
        <v>2.1248494574865733</v>
      </c>
    </row>
    <row r="220" spans="1:20" x14ac:dyDescent="0.2">
      <c r="A220" s="137"/>
      <c r="B220" s="45" t="s">
        <v>40</v>
      </c>
      <c r="C220" s="30">
        <v>1748.7016627278638</v>
      </c>
      <c r="D220" s="46">
        <v>1728086.4218181041</v>
      </c>
      <c r="E220" s="46">
        <v>301044.48411225807</v>
      </c>
      <c r="F220" s="73">
        <f t="shared" si="102"/>
        <v>0.17420684539349132</v>
      </c>
      <c r="G220" s="32">
        <f t="shared" si="112"/>
        <v>4.8004668141668531E-2</v>
      </c>
      <c r="H220" s="32">
        <f t="shared" si="114"/>
        <v>0.96400708661658208</v>
      </c>
      <c r="I220" s="47"/>
      <c r="J220" s="48">
        <v>1455.2792023391705</v>
      </c>
      <c r="K220" s="49">
        <v>1497.4255173793324</v>
      </c>
      <c r="L220" s="36">
        <f t="shared" si="103"/>
        <v>2.8960982176078121</v>
      </c>
      <c r="M220" s="37">
        <f t="shared" si="104"/>
        <v>42.14631504016188</v>
      </c>
      <c r="N220" s="38"/>
      <c r="O220" s="50">
        <f t="shared" si="105"/>
        <v>72832474.750571892</v>
      </c>
      <c r="P220" s="40">
        <f t="shared" si="111"/>
        <v>4.5645456035018545E-2</v>
      </c>
      <c r="Q220" s="40">
        <f t="shared" si="113"/>
        <v>0.9633004638091055</v>
      </c>
      <c r="R220" s="41">
        <f t="shared" si="115"/>
        <v>1537054568.0114458</v>
      </c>
      <c r="S220" s="42"/>
      <c r="T220" s="51">
        <v>2.5150060169494477</v>
      </c>
    </row>
    <row r="221" spans="1:20" x14ac:dyDescent="0.2">
      <c r="A221" s="137"/>
      <c r="B221" s="45" t="s">
        <v>41</v>
      </c>
      <c r="C221" s="30">
        <v>2993.5528225144394</v>
      </c>
      <c r="D221" s="46">
        <v>1642767.4143632019</v>
      </c>
      <c r="E221" s="46">
        <v>162401.93414359438</v>
      </c>
      <c r="F221" s="73">
        <f t="shared" si="102"/>
        <v>9.8858750620243727E-2</v>
      </c>
      <c r="G221" s="32">
        <f t="shared" si="112"/>
        <v>2.5896674297547485E-2</v>
      </c>
      <c r="H221" s="32">
        <f t="shared" si="114"/>
        <v>0.98990376091412957</v>
      </c>
      <c r="I221" s="47"/>
      <c r="J221" s="48">
        <v>2212.8670474452283</v>
      </c>
      <c r="K221" s="49">
        <v>2238.0229368256259</v>
      </c>
      <c r="L221" s="54">
        <f t="shared" si="103"/>
        <v>1.1368007585200512</v>
      </c>
      <c r="M221" s="37">
        <f t="shared" si="104"/>
        <v>25.155889380397639</v>
      </c>
      <c r="N221" s="38"/>
      <c r="O221" s="50">
        <f t="shared" si="105"/>
        <v>41325275.353442557</v>
      </c>
      <c r="P221" s="40">
        <f t="shared" si="111"/>
        <v>2.5899312713739502E-2</v>
      </c>
      <c r="Q221" s="40">
        <f t="shared" si="113"/>
        <v>0.98919977652284496</v>
      </c>
      <c r="R221" s="41">
        <f t="shared" si="115"/>
        <v>1578379843.3648884</v>
      </c>
      <c r="S221" s="42"/>
      <c r="T221" s="51">
        <v>2.3570326258862542</v>
      </c>
    </row>
    <row r="222" spans="1:20" ht="17" thickBot="1" x14ac:dyDescent="0.25">
      <c r="A222" s="138"/>
      <c r="B222" s="55" t="s">
        <v>42</v>
      </c>
      <c r="C222" s="56">
        <v>0</v>
      </c>
      <c r="D222" s="57">
        <v>1844711.5363436989</v>
      </c>
      <c r="E222" s="57">
        <v>63315.031740458289</v>
      </c>
      <c r="F222" s="59">
        <f t="shared" si="102"/>
        <v>3.432245665138059E-2</v>
      </c>
      <c r="G222" s="61">
        <f t="shared" si="112"/>
        <v>1.0096239085870531E-2</v>
      </c>
      <c r="H222" s="61">
        <f t="shared" si="114"/>
        <v>1</v>
      </c>
      <c r="I222" s="47"/>
      <c r="J222" s="62">
        <v>5605.8488239187054</v>
      </c>
      <c r="K222" s="77">
        <v>5615.1906503680284</v>
      </c>
      <c r="L222" s="64">
        <f t="shared" si="103"/>
        <v>0.16664428069239623</v>
      </c>
      <c r="M222" s="78">
        <f t="shared" si="104"/>
        <v>9.3418264493229799</v>
      </c>
      <c r="N222" s="38"/>
      <c r="O222" s="66">
        <f t="shared" si="105"/>
        <v>17232975.021586794</v>
      </c>
      <c r="P222" s="67">
        <f t="shared" si="111"/>
        <v>1.0800223477154829E-2</v>
      </c>
      <c r="Q222" s="67">
        <f t="shared" si="113"/>
        <v>0.99999999999999978</v>
      </c>
      <c r="R222" s="68">
        <f t="shared" si="115"/>
        <v>1595612818.3864753</v>
      </c>
      <c r="S222" s="42"/>
      <c r="T222" s="69">
        <v>2.1089059724916002</v>
      </c>
    </row>
    <row r="223" spans="1:20" ht="17" thickTop="1" x14ac:dyDescent="0.2">
      <c r="A223" s="139" t="s">
        <v>62</v>
      </c>
      <c r="B223" s="29" t="s">
        <v>32</v>
      </c>
      <c r="C223" s="80">
        <v>0</v>
      </c>
      <c r="D223" s="31">
        <v>46195815.339669831</v>
      </c>
      <c r="E223" s="31">
        <v>15349755.530843457</v>
      </c>
      <c r="F223" s="73">
        <f t="shared" si="102"/>
        <v>0.33227588728501406</v>
      </c>
      <c r="G223" s="32">
        <f>E223/$E$223</f>
        <v>1</v>
      </c>
      <c r="H223" s="73"/>
      <c r="I223" s="33"/>
      <c r="J223" s="34">
        <v>1415.1020909816948</v>
      </c>
      <c r="K223" s="35">
        <v>1493.8718253707398</v>
      </c>
      <c r="L223" s="36">
        <f t="shared" si="103"/>
        <v>5.56636407302602</v>
      </c>
      <c r="M223" s="37">
        <f t="shared" si="104"/>
        <v>78.76973438904497</v>
      </c>
      <c r="N223" s="38"/>
      <c r="O223" s="74">
        <f t="shared" si="105"/>
        <v>3638832104.1911616</v>
      </c>
      <c r="P223" s="70">
        <f t="shared" ref="P223:P233" si="116">O223/SUM($O$224:$O$233)</f>
        <v>1.0000000000000004</v>
      </c>
      <c r="Q223" s="70"/>
      <c r="R223" s="75"/>
      <c r="S223" s="42"/>
      <c r="T223" s="43">
        <v>2.8601981530222655</v>
      </c>
    </row>
    <row r="224" spans="1:20" x14ac:dyDescent="0.2">
      <c r="A224" s="137"/>
      <c r="B224" s="45" t="s">
        <v>33</v>
      </c>
      <c r="C224" s="30">
        <v>174.12472090795998</v>
      </c>
      <c r="D224" s="46">
        <v>4568055.7481921418</v>
      </c>
      <c r="E224" s="46">
        <v>2933001.9703458352</v>
      </c>
      <c r="F224" s="73">
        <f t="shared" si="102"/>
        <v>0.64206790197483976</v>
      </c>
      <c r="G224" s="32">
        <f t="shared" ref="G224:G233" si="117">E224/$E$223</f>
        <v>0.19107809010067464</v>
      </c>
      <c r="H224" s="32">
        <f>G224</f>
        <v>0.19107809010067464</v>
      </c>
      <c r="I224" s="47"/>
      <c r="J224" s="48">
        <v>40.860414318798973</v>
      </c>
      <c r="K224" s="49">
        <v>228.94268283493588</v>
      </c>
      <c r="L224" s="36">
        <f t="shared" si="103"/>
        <v>460.30435973725412</v>
      </c>
      <c r="M224" s="37">
        <f t="shared" si="104"/>
        <v>188.08226851613691</v>
      </c>
      <c r="N224" s="38"/>
      <c r="O224" s="50">
        <f t="shared" si="105"/>
        <v>859170287.82815707</v>
      </c>
      <c r="P224" s="40">
        <f t="shared" si="116"/>
        <v>0.23611154986749069</v>
      </c>
      <c r="Q224" s="40">
        <f>P224</f>
        <v>0.23611154986749069</v>
      </c>
      <c r="R224" s="41">
        <f>O224</f>
        <v>859170287.82815707</v>
      </c>
      <c r="S224" s="42"/>
      <c r="T224" s="51">
        <v>2.9337128022843881</v>
      </c>
    </row>
    <row r="225" spans="1:20" x14ac:dyDescent="0.2">
      <c r="A225" s="137"/>
      <c r="B225" s="45" t="s">
        <v>34</v>
      </c>
      <c r="C225" s="30">
        <v>349.9397927418612</v>
      </c>
      <c r="D225" s="46">
        <v>4579570.2343370793</v>
      </c>
      <c r="E225" s="46">
        <v>2777497.645159971</v>
      </c>
      <c r="F225" s="73">
        <f t="shared" si="102"/>
        <v>0.6064974447459327</v>
      </c>
      <c r="G225" s="32">
        <f t="shared" si="117"/>
        <v>0.18094735382455629</v>
      </c>
      <c r="H225" s="32">
        <f>G225+H224</f>
        <v>0.37202544392523096</v>
      </c>
      <c r="I225" s="47"/>
      <c r="J225" s="48">
        <v>268.58894520354829</v>
      </c>
      <c r="K225" s="49">
        <v>392.73776336138417</v>
      </c>
      <c r="L225" s="36">
        <f t="shared" si="103"/>
        <v>46.222609074156253</v>
      </c>
      <c r="M225" s="37">
        <f t="shared" si="104"/>
        <v>124.14881815783588</v>
      </c>
      <c r="N225" s="38"/>
      <c r="O225" s="50">
        <f t="shared" si="105"/>
        <v>568548232.26375186</v>
      </c>
      <c r="P225" s="40">
        <f t="shared" si="116"/>
        <v>0.15624470049302505</v>
      </c>
      <c r="Q225" s="40">
        <f t="shared" ref="Q225:Q233" si="118">P225+Q224</f>
        <v>0.39235625036051575</v>
      </c>
      <c r="R225" s="41">
        <f>O225+R224</f>
        <v>1427718520.0919089</v>
      </c>
      <c r="S225" s="42"/>
      <c r="T225" s="51">
        <v>3.9411223837903404</v>
      </c>
    </row>
    <row r="226" spans="1:20" x14ac:dyDescent="0.2">
      <c r="A226" s="137"/>
      <c r="B226" s="45" t="s">
        <v>35</v>
      </c>
      <c r="C226" s="30">
        <v>499.93552050379878</v>
      </c>
      <c r="D226" s="46">
        <v>3829706.45712842</v>
      </c>
      <c r="E226" s="46">
        <v>2034809.7021509963</v>
      </c>
      <c r="F226" s="73">
        <f t="shared" si="102"/>
        <v>0.53132262875226521</v>
      </c>
      <c r="G226" s="32">
        <f t="shared" si="117"/>
        <v>0.13256300389034176</v>
      </c>
      <c r="H226" s="32">
        <f t="shared" ref="H226:H233" si="119">G226+H225</f>
        <v>0.50458844781557266</v>
      </c>
      <c r="I226" s="47"/>
      <c r="J226" s="48">
        <v>415.10937237046085</v>
      </c>
      <c r="K226" s="49">
        <v>529.91294207384271</v>
      </c>
      <c r="L226" s="36">
        <f t="shared" si="103"/>
        <v>27.656222033196197</v>
      </c>
      <c r="M226" s="37">
        <f t="shared" si="104"/>
        <v>114.80356970338187</v>
      </c>
      <c r="N226" s="38"/>
      <c r="O226" s="50">
        <f t="shared" si="105"/>
        <v>439663972.19443417</v>
      </c>
      <c r="P226" s="40">
        <f t="shared" si="116"/>
        <v>0.12082557249289817</v>
      </c>
      <c r="Q226" s="40">
        <f t="shared" si="118"/>
        <v>0.51318182285341396</v>
      </c>
      <c r="R226" s="41">
        <f t="shared" ref="R226:R233" si="120">O226+R225</f>
        <v>1867382492.2863431</v>
      </c>
      <c r="S226" s="42"/>
      <c r="T226" s="51">
        <v>3.8087954181933701</v>
      </c>
    </row>
    <row r="227" spans="1:20" x14ac:dyDescent="0.2">
      <c r="A227" s="137"/>
      <c r="B227" s="45" t="s">
        <v>36</v>
      </c>
      <c r="C227" s="30">
        <v>664.81308821616324</v>
      </c>
      <c r="D227" s="46">
        <v>5269702.460703888</v>
      </c>
      <c r="E227" s="46">
        <v>2225614.6023054924</v>
      </c>
      <c r="F227" s="73">
        <f t="shared" si="102"/>
        <v>0.42234160636238488</v>
      </c>
      <c r="G227" s="32">
        <f t="shared" si="117"/>
        <v>0.14499348851735078</v>
      </c>
      <c r="H227" s="32">
        <f t="shared" si="119"/>
        <v>0.64958193633292338</v>
      </c>
      <c r="I227" s="47"/>
      <c r="J227" s="48">
        <v>563.94449351923276</v>
      </c>
      <c r="K227" s="49">
        <v>660.0067114473635</v>
      </c>
      <c r="L227" s="36">
        <f t="shared" si="103"/>
        <v>17.033984555583693</v>
      </c>
      <c r="M227" s="37">
        <f t="shared" si="104"/>
        <v>96.062217928130735</v>
      </c>
      <c r="N227" s="38"/>
      <c r="O227" s="50">
        <f t="shared" si="105"/>
        <v>506219306.19654369</v>
      </c>
      <c r="P227" s="40">
        <f t="shared" si="116"/>
        <v>0.13911587336318343</v>
      </c>
      <c r="Q227" s="40">
        <f t="shared" si="118"/>
        <v>0.65229769621659739</v>
      </c>
      <c r="R227" s="41">
        <f t="shared" si="120"/>
        <v>2373601798.4828868</v>
      </c>
      <c r="S227" s="42"/>
      <c r="T227" s="51">
        <v>3.1837174108638031</v>
      </c>
    </row>
    <row r="228" spans="1:20" x14ac:dyDescent="0.2">
      <c r="A228" s="137"/>
      <c r="B228" s="45" t="s">
        <v>37</v>
      </c>
      <c r="C228" s="30">
        <v>849.68431470738699</v>
      </c>
      <c r="D228" s="46">
        <v>4779764.7076674737</v>
      </c>
      <c r="E228" s="46">
        <v>1889420.5457084682</v>
      </c>
      <c r="F228" s="73">
        <f t="shared" si="102"/>
        <v>0.39529572296258614</v>
      </c>
      <c r="G228" s="32">
        <f t="shared" si="117"/>
        <v>0.12309124675711666</v>
      </c>
      <c r="H228" s="32">
        <f t="shared" si="119"/>
        <v>0.77267318309004007</v>
      </c>
      <c r="I228" s="47"/>
      <c r="J228" s="48">
        <v>750.43801182531763</v>
      </c>
      <c r="K228" s="49">
        <v>839.46663460239358</v>
      </c>
      <c r="L228" s="36">
        <f t="shared" si="103"/>
        <v>11.863554534041842</v>
      </c>
      <c r="M228" s="37">
        <f t="shared" si="104"/>
        <v>89.028622777075952</v>
      </c>
      <c r="N228" s="38"/>
      <c r="O228" s="50">
        <f t="shared" si="105"/>
        <v>425535869.12210822</v>
      </c>
      <c r="P228" s="40">
        <f t="shared" si="116"/>
        <v>0.11694297976319971</v>
      </c>
      <c r="Q228" s="40">
        <f t="shared" si="118"/>
        <v>0.76924067597979706</v>
      </c>
      <c r="R228" s="41">
        <f t="shared" si="120"/>
        <v>2799137667.6049948</v>
      </c>
      <c r="S228" s="42"/>
      <c r="T228" s="51">
        <v>3.2371928239580545</v>
      </c>
    </row>
    <row r="229" spans="1:20" x14ac:dyDescent="0.2">
      <c r="A229" s="137"/>
      <c r="B229" s="45" t="s">
        <v>38</v>
      </c>
      <c r="C229" s="30">
        <v>1056.6547047664105</v>
      </c>
      <c r="D229" s="46">
        <v>4685207.7396052536</v>
      </c>
      <c r="E229" s="46">
        <v>1104651.0789136107</v>
      </c>
      <c r="F229" s="73">
        <f t="shared" si="102"/>
        <v>0.23577419408230588</v>
      </c>
      <c r="G229" s="32">
        <f t="shared" si="117"/>
        <v>7.1965385813080179E-2</v>
      </c>
      <c r="H229" s="32">
        <f t="shared" si="119"/>
        <v>0.84463856890312028</v>
      </c>
      <c r="I229" s="47"/>
      <c r="J229" s="48">
        <v>971.78447996388695</v>
      </c>
      <c r="K229" s="49">
        <v>1027.7889430788657</v>
      </c>
      <c r="L229" s="36">
        <f t="shared" si="103"/>
        <v>5.7630538735358172</v>
      </c>
      <c r="M229" s="37">
        <f t="shared" si="104"/>
        <v>56.004463114978762</v>
      </c>
      <c r="N229" s="38"/>
      <c r="O229" s="50">
        <f t="shared" si="105"/>
        <v>262392544.03873545</v>
      </c>
      <c r="P229" s="40">
        <f t="shared" si="116"/>
        <v>7.2108999955374453E-2</v>
      </c>
      <c r="Q229" s="40">
        <f t="shared" si="118"/>
        <v>0.84134967593517151</v>
      </c>
      <c r="R229" s="41">
        <f t="shared" si="120"/>
        <v>3061530211.6437302</v>
      </c>
      <c r="S229" s="42"/>
      <c r="T229" s="51">
        <v>2.514683882313224</v>
      </c>
    </row>
    <row r="230" spans="1:20" x14ac:dyDescent="0.2">
      <c r="A230" s="137"/>
      <c r="B230" s="45" t="s">
        <v>39</v>
      </c>
      <c r="C230" s="30">
        <v>1365.8604140702719</v>
      </c>
      <c r="D230" s="46">
        <v>4616290.6388478242</v>
      </c>
      <c r="E230" s="46">
        <v>944782.46064659173</v>
      </c>
      <c r="F230" s="73">
        <f t="shared" si="102"/>
        <v>0.20466269014690963</v>
      </c>
      <c r="G230" s="32">
        <f t="shared" si="117"/>
        <v>6.1550326241233411E-2</v>
      </c>
      <c r="H230" s="32">
        <f t="shared" si="119"/>
        <v>0.90618889514435375</v>
      </c>
      <c r="I230" s="47"/>
      <c r="J230" s="48">
        <v>1209.3811387899796</v>
      </c>
      <c r="K230" s="49">
        <v>1253.8200920354434</v>
      </c>
      <c r="L230" s="36">
        <f t="shared" si="103"/>
        <v>3.674520117779112</v>
      </c>
      <c r="M230" s="37">
        <f t="shared" si="104"/>
        <v>44.438953245463836</v>
      </c>
      <c r="N230" s="38"/>
      <c r="O230" s="50">
        <f t="shared" si="105"/>
        <v>205143123.86723083</v>
      </c>
      <c r="P230" s="40">
        <f t="shared" si="116"/>
        <v>5.6376089358712002E-2</v>
      </c>
      <c r="Q230" s="40">
        <f t="shared" si="118"/>
        <v>0.89772576529388348</v>
      </c>
      <c r="R230" s="41">
        <f t="shared" si="120"/>
        <v>3266673335.5109611</v>
      </c>
      <c r="S230" s="42"/>
      <c r="T230" s="51">
        <v>2.8778787350554742</v>
      </c>
    </row>
    <row r="231" spans="1:20" x14ac:dyDescent="0.2">
      <c r="A231" s="137"/>
      <c r="B231" s="45" t="s">
        <v>40</v>
      </c>
      <c r="C231" s="30">
        <v>1832.6649757353446</v>
      </c>
      <c r="D231" s="46">
        <v>4601481.0308430158</v>
      </c>
      <c r="E231" s="46">
        <v>754880.75314371602</v>
      </c>
      <c r="F231" s="73">
        <f t="shared" si="102"/>
        <v>0.16405169294057001</v>
      </c>
      <c r="G231" s="32">
        <f t="shared" si="117"/>
        <v>4.9178682463500829E-2</v>
      </c>
      <c r="H231" s="32">
        <f t="shared" si="119"/>
        <v>0.95536757760785462</v>
      </c>
      <c r="I231" s="47"/>
      <c r="J231" s="48">
        <v>1572.4397566246234</v>
      </c>
      <c r="K231" s="49">
        <v>1615.0983212993826</v>
      </c>
      <c r="L231" s="36">
        <f t="shared" si="103"/>
        <v>2.7128902391993392</v>
      </c>
      <c r="M231" s="37">
        <f t="shared" si="104"/>
        <v>42.658564674759191</v>
      </c>
      <c r="N231" s="38"/>
      <c r="O231" s="50">
        <f t="shared" si="105"/>
        <v>196292576.15389436</v>
      </c>
      <c r="P231" s="40">
        <f t="shared" si="116"/>
        <v>5.3943839818222754E-2</v>
      </c>
      <c r="Q231" s="40">
        <f t="shared" si="118"/>
        <v>0.95166960511210619</v>
      </c>
      <c r="R231" s="41">
        <f t="shared" si="120"/>
        <v>3462965911.6648555</v>
      </c>
      <c r="S231" s="42"/>
      <c r="T231" s="51">
        <v>2.6326048742535981</v>
      </c>
    </row>
    <row r="232" spans="1:20" x14ac:dyDescent="0.2">
      <c r="A232" s="137"/>
      <c r="B232" s="45" t="s">
        <v>41</v>
      </c>
      <c r="C232" s="30">
        <v>2992.0327289248557</v>
      </c>
      <c r="D232" s="46">
        <v>4577197.2465290772</v>
      </c>
      <c r="E232" s="46">
        <v>450186.70053239976</v>
      </c>
      <c r="F232" s="73">
        <f t="shared" si="102"/>
        <v>9.8354227769795077E-2</v>
      </c>
      <c r="G232" s="32">
        <f t="shared" si="117"/>
        <v>2.9328590909985804E-2</v>
      </c>
      <c r="H232" s="32">
        <f t="shared" si="119"/>
        <v>0.98469616851784048</v>
      </c>
      <c r="I232" s="47"/>
      <c r="J232" s="48">
        <v>2264.9440114906406</v>
      </c>
      <c r="K232" s="49">
        <v>2290.1931121131506</v>
      </c>
      <c r="L232" s="54">
        <f t="shared" si="103"/>
        <v>1.1147781355483888</v>
      </c>
      <c r="M232" s="37">
        <f t="shared" si="104"/>
        <v>25.249100622510014</v>
      </c>
      <c r="N232" s="38"/>
      <c r="O232" s="50">
        <f t="shared" si="105"/>
        <v>115570113.84668845</v>
      </c>
      <c r="P232" s="40">
        <f t="shared" si="116"/>
        <v>3.1760221559432845E-2</v>
      </c>
      <c r="Q232" s="40">
        <f t="shared" si="118"/>
        <v>0.983429826671539</v>
      </c>
      <c r="R232" s="41">
        <f t="shared" si="120"/>
        <v>3578536025.5115438</v>
      </c>
      <c r="S232" s="42"/>
      <c r="T232" s="51">
        <v>2.4638916860648004</v>
      </c>
    </row>
    <row r="233" spans="1:20" ht="17" thickBot="1" x14ac:dyDescent="0.25">
      <c r="A233" s="138"/>
      <c r="B233" s="55" t="s">
        <v>42</v>
      </c>
      <c r="C233" s="56">
        <v>0</v>
      </c>
      <c r="D233" s="57">
        <v>4688839.0758155957</v>
      </c>
      <c r="E233" s="57">
        <v>234910.07193638073</v>
      </c>
      <c r="F233" s="59">
        <f t="shared" si="102"/>
        <v>5.0099836684098509E-2</v>
      </c>
      <c r="G233" s="61">
        <f t="shared" si="117"/>
        <v>1.5303831482159937E-2</v>
      </c>
      <c r="H233" s="61">
        <f t="shared" si="119"/>
        <v>1.0000000000000004</v>
      </c>
      <c r="I233" s="47"/>
      <c r="J233" s="62">
        <v>5986.1560151166941</v>
      </c>
      <c r="K233" s="77">
        <v>5999.0155050042049</v>
      </c>
      <c r="L233" s="64">
        <f t="shared" si="103"/>
        <v>0.21482049340240117</v>
      </c>
      <c r="M233" s="78">
        <f t="shared" si="104"/>
        <v>12.85948988751079</v>
      </c>
      <c r="N233" s="38"/>
      <c r="O233" s="66">
        <f t="shared" si="105"/>
        <v>60296078.679616094</v>
      </c>
      <c r="P233" s="67">
        <f t="shared" si="116"/>
        <v>1.6570173328461033E-2</v>
      </c>
      <c r="Q233" s="67">
        <f t="shared" si="118"/>
        <v>1</v>
      </c>
      <c r="R233" s="68">
        <f t="shared" si="120"/>
        <v>3638832104.1911597</v>
      </c>
      <c r="S233" s="42"/>
      <c r="T233" s="69">
        <v>2.12732657388394</v>
      </c>
    </row>
    <row r="234" spans="1:20" ht="17" thickTop="1" x14ac:dyDescent="0.2">
      <c r="A234" s="139" t="s">
        <v>63</v>
      </c>
      <c r="B234" s="29" t="s">
        <v>32</v>
      </c>
      <c r="C234" s="80">
        <v>0</v>
      </c>
      <c r="D234" s="31">
        <v>11488789.715691946</v>
      </c>
      <c r="E234" s="31">
        <v>4117868.7410115791</v>
      </c>
      <c r="F234" s="73">
        <f t="shared" si="102"/>
        <v>0.35842493795383806</v>
      </c>
      <c r="G234" s="32">
        <f>E234/$E$234</f>
        <v>1</v>
      </c>
      <c r="H234" s="73"/>
      <c r="I234" s="33"/>
      <c r="J234" s="34">
        <v>1327.3565100524684</v>
      </c>
      <c r="K234" s="35">
        <v>1412.5196277850212</v>
      </c>
      <c r="L234" s="36">
        <f t="shared" si="103"/>
        <v>6.4159942779190793</v>
      </c>
      <c r="M234" s="37">
        <f t="shared" si="104"/>
        <v>85.163117732552791</v>
      </c>
      <c r="N234" s="38"/>
      <c r="O234" s="74">
        <f t="shared" si="105"/>
        <v>978421151.16201496</v>
      </c>
      <c r="P234" s="70">
        <f t="shared" ref="P234:P244" si="121">O234/SUM($O$235:$O$244)</f>
        <v>0.99999999999999456</v>
      </c>
      <c r="Q234" s="70"/>
      <c r="R234" s="75"/>
      <c r="S234" s="42"/>
      <c r="T234" s="43">
        <v>2.8406972317040458</v>
      </c>
    </row>
    <row r="235" spans="1:20" x14ac:dyDescent="0.2">
      <c r="A235" s="137"/>
      <c r="B235" s="45" t="s">
        <v>33</v>
      </c>
      <c r="C235" s="30">
        <v>215.04349392092126</v>
      </c>
      <c r="D235" s="46">
        <v>1148560.1034286036</v>
      </c>
      <c r="E235" s="46">
        <v>825041.51868337917</v>
      </c>
      <c r="F235" s="73">
        <f t="shared" si="102"/>
        <v>0.71832681304227897</v>
      </c>
      <c r="G235" s="32">
        <f t="shared" ref="G235:G244" si="122">E235/$E$234</f>
        <v>0.20035643935573885</v>
      </c>
      <c r="H235" s="32">
        <f>G235</f>
        <v>0.20035643935573885</v>
      </c>
      <c r="I235" s="47"/>
      <c r="J235" s="48">
        <v>79.092498003803271</v>
      </c>
      <c r="K235" s="49">
        <v>274.82510058952181</v>
      </c>
      <c r="L235" s="36">
        <f t="shared" si="103"/>
        <v>247.4730316095295</v>
      </c>
      <c r="M235" s="37">
        <f t="shared" si="104"/>
        <v>195.73260258571855</v>
      </c>
      <c r="N235" s="38"/>
      <c r="O235" s="50">
        <f t="shared" si="105"/>
        <v>224810658.27020267</v>
      </c>
      <c r="P235" s="40">
        <f t="shared" si="121"/>
        <v>0.22976880457173954</v>
      </c>
      <c r="Q235" s="40">
        <f>P235</f>
        <v>0.22976880457173954</v>
      </c>
      <c r="R235" s="41">
        <f>O235</f>
        <v>224810658.27020267</v>
      </c>
      <c r="S235" s="42"/>
      <c r="T235" s="51">
        <v>3.0564491453316496</v>
      </c>
    </row>
    <row r="236" spans="1:20" x14ac:dyDescent="0.2">
      <c r="A236" s="137"/>
      <c r="B236" s="45" t="s">
        <v>34</v>
      </c>
      <c r="C236" s="30">
        <v>396.35623612969397</v>
      </c>
      <c r="D236" s="46">
        <v>1111976.0015440132</v>
      </c>
      <c r="E236" s="46">
        <v>716510.15578962804</v>
      </c>
      <c r="F236" s="73">
        <f t="shared" si="102"/>
        <v>0.6443575713816948</v>
      </c>
      <c r="G236" s="32">
        <f t="shared" si="122"/>
        <v>0.17400024159429936</v>
      </c>
      <c r="H236" s="32">
        <f>G236+H235</f>
        <v>0.37435668095003821</v>
      </c>
      <c r="I236" s="47"/>
      <c r="J236" s="48">
        <v>309.41865193413912</v>
      </c>
      <c r="K236" s="49">
        <v>446.83710476057576</v>
      </c>
      <c r="L236" s="36">
        <f t="shared" si="103"/>
        <v>44.411819380457594</v>
      </c>
      <c r="M236" s="37">
        <f t="shared" si="104"/>
        <v>137.41845282643663</v>
      </c>
      <c r="N236" s="38"/>
      <c r="O236" s="50">
        <f t="shared" si="105"/>
        <v>152806021.71230561</v>
      </c>
      <c r="P236" s="40">
        <f t="shared" si="121"/>
        <v>0.15617612265518357</v>
      </c>
      <c r="Q236" s="40">
        <f t="shared" ref="Q236:Q244" si="123">P236+Q235</f>
        <v>0.38594492722692308</v>
      </c>
      <c r="R236" s="41">
        <f>O236+R235</f>
        <v>377616679.9825083</v>
      </c>
      <c r="S236" s="42"/>
      <c r="T236" s="51">
        <v>3.8891519716684964</v>
      </c>
    </row>
    <row r="237" spans="1:20" x14ac:dyDescent="0.2">
      <c r="A237" s="137"/>
      <c r="B237" s="45" t="s">
        <v>35</v>
      </c>
      <c r="C237" s="30">
        <v>548.22275076790606</v>
      </c>
      <c r="D237" s="46">
        <v>1180754.08649802</v>
      </c>
      <c r="E237" s="46">
        <v>605854.60283861181</v>
      </c>
      <c r="F237" s="73">
        <f t="shared" si="102"/>
        <v>0.51310819904549854</v>
      </c>
      <c r="G237" s="32">
        <f t="shared" si="122"/>
        <v>0.14712819687637252</v>
      </c>
      <c r="H237" s="32">
        <f t="shared" ref="H237:H244" si="124">G237+H236</f>
        <v>0.52148487782641073</v>
      </c>
      <c r="I237" s="47"/>
      <c r="J237" s="48">
        <v>476.80119365936662</v>
      </c>
      <c r="K237" s="49">
        <v>595.52252287761291</v>
      </c>
      <c r="L237" s="36">
        <f t="shared" si="103"/>
        <v>24.899545302535977</v>
      </c>
      <c r="M237" s="37">
        <f t="shared" si="104"/>
        <v>118.7213292182463</v>
      </c>
      <c r="N237" s="38"/>
      <c r="O237" s="50">
        <f t="shared" si="105"/>
        <v>140180694.62892109</v>
      </c>
      <c r="P237" s="40">
        <f t="shared" si="121"/>
        <v>0.14327234694633872</v>
      </c>
      <c r="Q237" s="40">
        <f t="shared" si="123"/>
        <v>0.52921727417326181</v>
      </c>
      <c r="R237" s="41">
        <f t="shared" ref="R237:R244" si="125">O237+R236</f>
        <v>517797374.61142939</v>
      </c>
      <c r="S237" s="42"/>
      <c r="T237" s="51">
        <v>3.2454871124488047</v>
      </c>
    </row>
    <row r="238" spans="1:20" x14ac:dyDescent="0.2">
      <c r="A238" s="137"/>
      <c r="B238" s="45" t="s">
        <v>36</v>
      </c>
      <c r="C238" s="30">
        <v>699.91553009366032</v>
      </c>
      <c r="D238" s="46">
        <v>1067152.7952414509</v>
      </c>
      <c r="E238" s="46">
        <v>534912.11216153938</v>
      </c>
      <c r="F238" s="73">
        <f t="shared" si="102"/>
        <v>0.50125166194266657</v>
      </c>
      <c r="G238" s="32">
        <f t="shared" si="122"/>
        <v>0.12990023378698928</v>
      </c>
      <c r="H238" s="32">
        <f t="shared" si="124"/>
        <v>0.65138511161339996</v>
      </c>
      <c r="I238" s="47"/>
      <c r="J238" s="48">
        <v>626.42344585421267</v>
      </c>
      <c r="K238" s="49">
        <v>737.01530656759053</v>
      </c>
      <c r="L238" s="36">
        <f t="shared" si="103"/>
        <v>17.654489378597727</v>
      </c>
      <c r="M238" s="37">
        <f t="shared" si="104"/>
        <v>110.59186071337786</v>
      </c>
      <c r="N238" s="38"/>
      <c r="O238" s="50">
        <f t="shared" si="105"/>
        <v>118018413.29123437</v>
      </c>
      <c r="P238" s="40">
        <f t="shared" si="121"/>
        <v>0.12062128169558681</v>
      </c>
      <c r="Q238" s="40">
        <f t="shared" si="123"/>
        <v>0.64983855586884864</v>
      </c>
      <c r="R238" s="41">
        <f t="shared" si="125"/>
        <v>635815787.90266371</v>
      </c>
      <c r="S238" s="42"/>
      <c r="T238" s="51">
        <v>3.378935767187353</v>
      </c>
    </row>
    <row r="239" spans="1:20" x14ac:dyDescent="0.2">
      <c r="A239" s="137"/>
      <c r="B239" s="45" t="s">
        <v>37</v>
      </c>
      <c r="C239" s="30">
        <v>887.1251031606879</v>
      </c>
      <c r="D239" s="46">
        <v>1228253.8233237739</v>
      </c>
      <c r="E239" s="46">
        <v>565083.49011942104</v>
      </c>
      <c r="F239" s="73">
        <f t="shared" si="102"/>
        <v>0.46007061357256784</v>
      </c>
      <c r="G239" s="32">
        <f t="shared" si="122"/>
        <v>0.13722717397267134</v>
      </c>
      <c r="H239" s="32">
        <f t="shared" si="124"/>
        <v>0.78861228558607133</v>
      </c>
      <c r="I239" s="47"/>
      <c r="J239" s="48">
        <v>785.73199081617088</v>
      </c>
      <c r="K239" s="49">
        <v>884.98031915387662</v>
      </c>
      <c r="L239" s="36">
        <f t="shared" si="103"/>
        <v>12.631320793571433</v>
      </c>
      <c r="M239" s="37">
        <f t="shared" si="104"/>
        <v>99.248328337705743</v>
      </c>
      <c r="N239" s="38"/>
      <c r="O239" s="50">
        <f t="shared" si="105"/>
        <v>121902138.73928033</v>
      </c>
      <c r="P239" s="40">
        <f t="shared" si="121"/>
        <v>0.1245906617968177</v>
      </c>
      <c r="Q239" s="40">
        <f t="shared" si="123"/>
        <v>0.7744292176656663</v>
      </c>
      <c r="R239" s="41">
        <f t="shared" si="125"/>
        <v>757717926.64194405</v>
      </c>
      <c r="S239" s="42"/>
      <c r="T239" s="51">
        <v>3.2340274576469188</v>
      </c>
    </row>
    <row r="240" spans="1:20" x14ac:dyDescent="0.2">
      <c r="A240" s="137"/>
      <c r="B240" s="45" t="s">
        <v>38</v>
      </c>
      <c r="C240" s="30">
        <v>1050.6601609860659</v>
      </c>
      <c r="D240" s="46">
        <v>1150196.1927702634</v>
      </c>
      <c r="E240" s="46">
        <v>245978.73362841207</v>
      </c>
      <c r="F240" s="73">
        <f t="shared" si="102"/>
        <v>0.21385806627995255</v>
      </c>
      <c r="G240" s="32">
        <f t="shared" si="122"/>
        <v>5.9734476521460446E-2</v>
      </c>
      <c r="H240" s="32">
        <f t="shared" si="124"/>
        <v>0.84834676210753179</v>
      </c>
      <c r="I240" s="47"/>
      <c r="J240" s="48">
        <v>995.15250381913893</v>
      </c>
      <c r="K240" s="49">
        <v>1051.4183546728982</v>
      </c>
      <c r="L240" s="36">
        <f t="shared" si="103"/>
        <v>5.6539927938507262</v>
      </c>
      <c r="M240" s="37">
        <f t="shared" si="104"/>
        <v>56.265850853759275</v>
      </c>
      <c r="N240" s="38"/>
      <c r="O240" s="50">
        <f t="shared" si="105"/>
        <v>64716767.434973396</v>
      </c>
      <c r="P240" s="40">
        <f t="shared" si="121"/>
        <v>6.6144080550704198E-2</v>
      </c>
      <c r="Q240" s="40">
        <f t="shared" si="123"/>
        <v>0.8405732982163705</v>
      </c>
      <c r="R240" s="41">
        <f t="shared" si="125"/>
        <v>822434694.07691741</v>
      </c>
      <c r="S240" s="42"/>
      <c r="T240" s="51">
        <v>2.3632695109264521</v>
      </c>
    </row>
    <row r="241" spans="1:25" x14ac:dyDescent="0.2">
      <c r="A241" s="137"/>
      <c r="B241" s="45" t="s">
        <v>39</v>
      </c>
      <c r="C241" s="30">
        <v>1332.136328532205</v>
      </c>
      <c r="D241" s="46">
        <v>1102494.6891414004</v>
      </c>
      <c r="E241" s="46">
        <v>258812.92016794236</v>
      </c>
      <c r="F241" s="73">
        <f t="shared" si="102"/>
        <v>0.23475207882361809</v>
      </c>
      <c r="G241" s="32">
        <f t="shared" si="122"/>
        <v>6.2851182600920735E-2</v>
      </c>
      <c r="H241" s="32">
        <f t="shared" si="124"/>
        <v>0.9111979447084525</v>
      </c>
      <c r="I241" s="47"/>
      <c r="J241" s="48">
        <v>1183.9706410011861</v>
      </c>
      <c r="K241" s="49">
        <v>1240.071602384056</v>
      </c>
      <c r="L241" s="36">
        <f t="shared" si="103"/>
        <v>4.7383743684243695</v>
      </c>
      <c r="M241" s="37">
        <f t="shared" si="104"/>
        <v>56.100961382869855</v>
      </c>
      <c r="N241" s="38"/>
      <c r="O241" s="50">
        <f t="shared" si="105"/>
        <v>61851011.980340809</v>
      </c>
      <c r="P241" s="40">
        <f t="shared" si="121"/>
        <v>6.3215121532157761E-2</v>
      </c>
      <c r="Q241" s="40">
        <f t="shared" si="123"/>
        <v>0.9037884197485283</v>
      </c>
      <c r="R241" s="41">
        <f t="shared" si="125"/>
        <v>884285706.05725825</v>
      </c>
      <c r="S241" s="42"/>
      <c r="T241" s="51">
        <v>2.7065794720399352</v>
      </c>
    </row>
    <row r="242" spans="1:25" x14ac:dyDescent="0.2">
      <c r="A242" s="137"/>
      <c r="B242" s="45" t="s">
        <v>40</v>
      </c>
      <c r="C242" s="30">
        <v>1799.0019475839201</v>
      </c>
      <c r="D242" s="46">
        <v>1183395.3576226565</v>
      </c>
      <c r="E242" s="46">
        <v>192842.91572258499</v>
      </c>
      <c r="F242" s="73">
        <f t="shared" si="102"/>
        <v>0.16295730288311294</v>
      </c>
      <c r="G242" s="32">
        <f t="shared" si="122"/>
        <v>4.6830758300278406E-2</v>
      </c>
      <c r="H242" s="32">
        <f t="shared" si="124"/>
        <v>0.95802870300873089</v>
      </c>
      <c r="I242" s="47"/>
      <c r="J242" s="48">
        <v>1520.6882054668279</v>
      </c>
      <c r="K242" s="49">
        <v>1559.9641788234214</v>
      </c>
      <c r="L242" s="36">
        <f t="shared" si="103"/>
        <v>2.5827762203584959</v>
      </c>
      <c r="M242" s="37">
        <f t="shared" si="104"/>
        <v>39.275973356593568</v>
      </c>
      <c r="N242" s="38"/>
      <c r="O242" s="50">
        <f t="shared" si="105"/>
        <v>46479004.536303975</v>
      </c>
      <c r="P242" s="40">
        <f t="shared" si="121"/>
        <v>4.7504088071995645E-2</v>
      </c>
      <c r="Q242" s="40">
        <f t="shared" si="123"/>
        <v>0.95129250782052399</v>
      </c>
      <c r="R242" s="41">
        <f t="shared" si="125"/>
        <v>930764710.59356225</v>
      </c>
      <c r="S242" s="42"/>
      <c r="T242" s="51">
        <v>2.6354588316954954</v>
      </c>
      <c r="Y242" s="81"/>
    </row>
    <row r="243" spans="1:25" x14ac:dyDescent="0.2">
      <c r="A243" s="137"/>
      <c r="B243" s="45" t="s">
        <v>41</v>
      </c>
      <c r="C243" s="30">
        <v>2732.9308733252101</v>
      </c>
      <c r="D243" s="46">
        <v>1164499.7662357159</v>
      </c>
      <c r="E243" s="46">
        <v>111353.04098067038</v>
      </c>
      <c r="F243" s="73">
        <f t="shared" si="102"/>
        <v>9.5623068556400639E-2</v>
      </c>
      <c r="G243" s="32">
        <f t="shared" si="122"/>
        <v>2.7041425549012482E-2</v>
      </c>
      <c r="H243" s="32">
        <f t="shared" si="124"/>
        <v>0.98507012855774334</v>
      </c>
      <c r="I243" s="47"/>
      <c r="J243" s="48">
        <v>2178.1746437425059</v>
      </c>
      <c r="K243" s="49">
        <v>2204.5492041171333</v>
      </c>
      <c r="L243" s="54">
        <f t="shared" si="103"/>
        <v>1.210856092297119</v>
      </c>
      <c r="M243" s="37">
        <f t="shared" si="104"/>
        <v>26.374560374627436</v>
      </c>
      <c r="N243" s="38"/>
      <c r="O243" s="50">
        <f t="shared" si="105"/>
        <v>30713169.390823424</v>
      </c>
      <c r="P243" s="40">
        <f t="shared" si="121"/>
        <v>3.1390541132872055E-2</v>
      </c>
      <c r="Q243" s="40">
        <f t="shared" si="123"/>
        <v>0.98268304895339609</v>
      </c>
      <c r="R243" s="41">
        <f t="shared" si="125"/>
        <v>961477879.98438573</v>
      </c>
      <c r="S243" s="42"/>
      <c r="T243" s="51">
        <v>2.4291766539191348</v>
      </c>
    </row>
    <row r="244" spans="1:25" ht="17" thickBot="1" x14ac:dyDescent="0.25">
      <c r="A244" s="138"/>
      <c r="B244" s="55" t="s">
        <v>42</v>
      </c>
      <c r="C244" s="56">
        <v>0</v>
      </c>
      <c r="D244" s="57">
        <v>1151506.8998860479</v>
      </c>
      <c r="E244" s="57">
        <v>61479.250919392849</v>
      </c>
      <c r="F244" s="59">
        <f t="shared" si="102"/>
        <v>5.3390258387055065E-2</v>
      </c>
      <c r="G244" s="61">
        <f t="shared" si="122"/>
        <v>1.4929871442257313E-2</v>
      </c>
      <c r="H244" s="61">
        <f t="shared" si="124"/>
        <v>1.0000000000000007</v>
      </c>
      <c r="I244" s="47"/>
      <c r="J244" s="62">
        <v>5064.8912457219958</v>
      </c>
      <c r="K244" s="77">
        <v>5079.6052445519736</v>
      </c>
      <c r="L244" s="64">
        <f t="shared" si="103"/>
        <v>0.29050966972699044</v>
      </c>
      <c r="M244" s="78">
        <f t="shared" si="104"/>
        <v>14.713998829977754</v>
      </c>
      <c r="N244" s="38"/>
      <c r="O244" s="66">
        <f t="shared" si="105"/>
        <v>16943271.177634619</v>
      </c>
      <c r="P244" s="67">
        <f t="shared" si="121"/>
        <v>1.7316951046603982E-2</v>
      </c>
      <c r="Q244" s="67">
        <f t="shared" si="123"/>
        <v>1</v>
      </c>
      <c r="R244" s="68">
        <f t="shared" si="125"/>
        <v>978421151.16202033</v>
      </c>
      <c r="S244" s="42"/>
      <c r="T244" s="69">
        <v>2.3044547045785775</v>
      </c>
    </row>
    <row r="245" spans="1:25" ht="17" thickTop="1" x14ac:dyDescent="0.2">
      <c r="A245" s="139" t="s">
        <v>64</v>
      </c>
      <c r="B245" s="29" t="s">
        <v>32</v>
      </c>
      <c r="C245" s="80">
        <v>0</v>
      </c>
      <c r="D245" s="31">
        <v>7226558.7496405803</v>
      </c>
      <c r="E245" s="31">
        <v>1775034.2636861182</v>
      </c>
      <c r="F245" s="73">
        <f t="shared" si="102"/>
        <v>0.24562649044739326</v>
      </c>
      <c r="G245" s="32">
        <f>E245/$E$245</f>
        <v>1</v>
      </c>
      <c r="H245" s="73"/>
      <c r="I245" s="33"/>
      <c r="J245" s="34">
        <v>1383.4127211999751</v>
      </c>
      <c r="K245" s="35">
        <v>1439.0873020590313</v>
      </c>
      <c r="L245" s="36">
        <f t="shared" si="103"/>
        <v>4.0244375381168984</v>
      </c>
      <c r="M245" s="37">
        <f t="shared" si="104"/>
        <v>55.674580859056277</v>
      </c>
      <c r="N245" s="38"/>
      <c r="O245" s="74">
        <f t="shared" si="105"/>
        <v>402335629.43958509</v>
      </c>
      <c r="P245" s="70">
        <f t="shared" ref="P245:P255" si="126">O245/SUM($O$246:$O$255)</f>
        <v>1.0000000000000098</v>
      </c>
      <c r="Q245" s="70"/>
      <c r="R245" s="75"/>
      <c r="S245" s="42"/>
      <c r="T245" s="43">
        <v>2.7892391566347188</v>
      </c>
    </row>
    <row r="246" spans="1:25" x14ac:dyDescent="0.2">
      <c r="A246" s="137"/>
      <c r="B246" s="45" t="s">
        <v>33</v>
      </c>
      <c r="C246" s="30">
        <v>330.56120878790915</v>
      </c>
      <c r="D246" s="46">
        <v>718587.5518467566</v>
      </c>
      <c r="E246" s="46">
        <v>433686.28830265912</v>
      </c>
      <c r="F246" s="73">
        <f t="shared" si="102"/>
        <v>0.60352602433495184</v>
      </c>
      <c r="G246" s="32">
        <f t="shared" ref="G246:G255" si="127">E246/$E$245</f>
        <v>0.24432558693376777</v>
      </c>
      <c r="H246" s="32">
        <f>G246</f>
        <v>0.24432558693376777</v>
      </c>
      <c r="I246" s="47"/>
      <c r="J246" s="48">
        <v>142.89598918552787</v>
      </c>
      <c r="K246" s="49">
        <v>281.36589301162786</v>
      </c>
      <c r="L246" s="36">
        <f t="shared" si="103"/>
        <v>96.902582511478826</v>
      </c>
      <c r="M246" s="37">
        <f t="shared" si="104"/>
        <v>138.46990382609999</v>
      </c>
      <c r="N246" s="38"/>
      <c r="O246" s="50">
        <f t="shared" si="105"/>
        <v>99502749.194853023</v>
      </c>
      <c r="P246" s="40">
        <f t="shared" si="126"/>
        <v>0.24731279537298692</v>
      </c>
      <c r="Q246" s="40">
        <f>P246</f>
        <v>0.24731279537298692</v>
      </c>
      <c r="R246" s="41">
        <f>O246</f>
        <v>99502749.194853023</v>
      </c>
      <c r="S246" s="42"/>
      <c r="T246" s="51">
        <v>3.3271946283612523</v>
      </c>
    </row>
    <row r="247" spans="1:25" x14ac:dyDescent="0.2">
      <c r="A247" s="137"/>
      <c r="B247" s="45" t="s">
        <v>34</v>
      </c>
      <c r="C247" s="30">
        <v>524.88335491237035</v>
      </c>
      <c r="D247" s="46">
        <v>713547.94807907008</v>
      </c>
      <c r="E247" s="46">
        <v>332469.93489312829</v>
      </c>
      <c r="F247" s="73">
        <f t="shared" si="102"/>
        <v>0.46593916468846247</v>
      </c>
      <c r="G247" s="32">
        <f t="shared" si="127"/>
        <v>0.18730338996538909</v>
      </c>
      <c r="H247" s="32">
        <f>G247+H246</f>
        <v>0.43162897689915686</v>
      </c>
      <c r="I247" s="47"/>
      <c r="J247" s="48">
        <v>440.15775645934502</v>
      </c>
      <c r="K247" s="49">
        <v>539.10893487395981</v>
      </c>
      <c r="L247" s="36">
        <f t="shared" si="103"/>
        <v>22.48084396162502</v>
      </c>
      <c r="M247" s="37">
        <f t="shared" si="104"/>
        <v>98.951178414614787</v>
      </c>
      <c r="N247" s="38"/>
      <c r="O247" s="50">
        <f t="shared" si="105"/>
        <v>70606410.317754358</v>
      </c>
      <c r="P247" s="40">
        <f t="shared" si="126"/>
        <v>0.17549131906637999</v>
      </c>
      <c r="Q247" s="40">
        <f t="shared" ref="Q247:Q255" si="128">P247+Q246</f>
        <v>0.42280411443936694</v>
      </c>
      <c r="R247" s="41">
        <f>O247+R246</f>
        <v>170109159.5126074</v>
      </c>
      <c r="S247" s="42"/>
      <c r="T247" s="51">
        <v>3.2923710387852205</v>
      </c>
    </row>
    <row r="248" spans="1:25" x14ac:dyDescent="0.2">
      <c r="A248" s="137"/>
      <c r="B248" s="45" t="s">
        <v>35</v>
      </c>
      <c r="C248" s="30">
        <v>697.96988303448768</v>
      </c>
      <c r="D248" s="46">
        <v>717276.95561926998</v>
      </c>
      <c r="E248" s="46">
        <v>231686.24059208922</v>
      </c>
      <c r="F248" s="73">
        <f t="shared" si="102"/>
        <v>0.32300806372910729</v>
      </c>
      <c r="G248" s="32">
        <f t="shared" si="127"/>
        <v>0.13052493990226355</v>
      </c>
      <c r="H248" s="32">
        <f t="shared" ref="H248:H255" si="129">G248+H247</f>
        <v>0.56215391680142046</v>
      </c>
      <c r="I248" s="47"/>
      <c r="J248" s="48">
        <v>612.28365100928545</v>
      </c>
      <c r="K248" s="49">
        <v>684.77709104407666</v>
      </c>
      <c r="L248" s="36">
        <f t="shared" si="103"/>
        <v>11.839845783125735</v>
      </c>
      <c r="M248" s="37">
        <f t="shared" si="104"/>
        <v>72.493440034791206</v>
      </c>
      <c r="N248" s="38"/>
      <c r="O248" s="50">
        <f t="shared" si="105"/>
        <v>51997873.970523141</v>
      </c>
      <c r="P248" s="40">
        <f t="shared" si="126"/>
        <v>0.1292400428044409</v>
      </c>
      <c r="Q248" s="40">
        <f t="shared" si="128"/>
        <v>0.55204415724380784</v>
      </c>
      <c r="R248" s="41">
        <f t="shared" ref="R248:R255" si="130">O248+R247</f>
        <v>222107033.48313054</v>
      </c>
      <c r="S248" s="42"/>
      <c r="T248" s="51">
        <v>3.4322136358279183</v>
      </c>
    </row>
    <row r="249" spans="1:25" x14ac:dyDescent="0.2">
      <c r="A249" s="137"/>
      <c r="B249" s="45" t="s">
        <v>36</v>
      </c>
      <c r="C249" s="30">
        <v>864.40643095673067</v>
      </c>
      <c r="D249" s="46">
        <v>740710.78913084802</v>
      </c>
      <c r="E249" s="46">
        <v>234619.80144581149</v>
      </c>
      <c r="F249" s="73">
        <f t="shared" si="102"/>
        <v>0.31674953961601526</v>
      </c>
      <c r="G249" s="32">
        <f t="shared" si="127"/>
        <v>0.13217761833993513</v>
      </c>
      <c r="H249" s="32">
        <f t="shared" si="129"/>
        <v>0.69433153514135559</v>
      </c>
      <c r="I249" s="47"/>
      <c r="J249" s="48">
        <v>775.69225316506993</v>
      </c>
      <c r="K249" s="49">
        <v>843.53799086533184</v>
      </c>
      <c r="L249" s="36">
        <f t="shared" si="103"/>
        <v>8.7464761216100584</v>
      </c>
      <c r="M249" s="37">
        <f t="shared" si="104"/>
        <v>67.845737700261907</v>
      </c>
      <c r="N249" s="38"/>
      <c r="O249" s="50">
        <f t="shared" si="105"/>
        <v>50254069.911125526</v>
      </c>
      <c r="P249" s="40">
        <f t="shared" si="126"/>
        <v>0.12490584038287912</v>
      </c>
      <c r="Q249" s="40">
        <f t="shared" si="128"/>
        <v>0.67694999762668695</v>
      </c>
      <c r="R249" s="41">
        <f t="shared" si="130"/>
        <v>272361103.39425606</v>
      </c>
      <c r="S249" s="42"/>
      <c r="T249" s="51">
        <v>3.289476533131793</v>
      </c>
    </row>
    <row r="250" spans="1:25" x14ac:dyDescent="0.2">
      <c r="A250" s="137"/>
      <c r="B250" s="45" t="s">
        <v>37</v>
      </c>
      <c r="C250" s="30">
        <v>1024.8447637713434</v>
      </c>
      <c r="D250" s="46">
        <v>710463.13477987028</v>
      </c>
      <c r="E250" s="46">
        <v>147439.38915948596</v>
      </c>
      <c r="F250" s="73">
        <f t="shared" si="102"/>
        <v>0.20752574193053458</v>
      </c>
      <c r="G250" s="32">
        <f t="shared" si="127"/>
        <v>8.3062841194573064E-2</v>
      </c>
      <c r="H250" s="32">
        <f t="shared" si="129"/>
        <v>0.77739437633592867</v>
      </c>
      <c r="I250" s="47"/>
      <c r="J250" s="48">
        <v>954.740566395771</v>
      </c>
      <c r="K250" s="49">
        <v>1000.6217246413745</v>
      </c>
      <c r="L250" s="36">
        <f t="shared" si="103"/>
        <v>4.8056152488428205</v>
      </c>
      <c r="M250" s="37">
        <f t="shared" si="104"/>
        <v>45.881158245603501</v>
      </c>
      <c r="N250" s="38"/>
      <c r="O250" s="50">
        <f t="shared" si="105"/>
        <v>32596871.514502756</v>
      </c>
      <c r="P250" s="40">
        <f t="shared" si="126"/>
        <v>8.1019102285093139E-2</v>
      </c>
      <c r="Q250" s="40">
        <f t="shared" si="128"/>
        <v>0.75796909991178008</v>
      </c>
      <c r="R250" s="41">
        <f t="shared" si="130"/>
        <v>304957974.90875882</v>
      </c>
      <c r="S250" s="42"/>
      <c r="T250" s="51">
        <v>3.0599334983679074</v>
      </c>
    </row>
    <row r="251" spans="1:25" x14ac:dyDescent="0.2">
      <c r="A251" s="137"/>
      <c r="B251" s="45" t="s">
        <v>38</v>
      </c>
      <c r="C251" s="30">
        <v>1199.2527872744372</v>
      </c>
      <c r="D251" s="46">
        <v>693261.68085320608</v>
      </c>
      <c r="E251" s="46">
        <v>93923.346956314417</v>
      </c>
      <c r="F251" s="73">
        <f t="shared" si="102"/>
        <v>0.13548036701050856</v>
      </c>
      <c r="G251" s="32">
        <f t="shared" si="127"/>
        <v>5.2913540249791488E-2</v>
      </c>
      <c r="H251" s="32">
        <f t="shared" si="129"/>
        <v>0.83030791658572012</v>
      </c>
      <c r="I251" s="47"/>
      <c r="J251" s="48">
        <v>1092.5028810955287</v>
      </c>
      <c r="K251" s="49">
        <v>1121.6724964910391</v>
      </c>
      <c r="L251" s="36">
        <f t="shared" si="103"/>
        <v>2.669980638061098</v>
      </c>
      <c r="M251" s="37">
        <f t="shared" si="104"/>
        <v>29.169615395510391</v>
      </c>
      <c r="N251" s="38"/>
      <c r="O251" s="50">
        <f t="shared" si="105"/>
        <v>20222176.59893309</v>
      </c>
      <c r="P251" s="40">
        <f t="shared" si="126"/>
        <v>5.0261958224035085E-2</v>
      </c>
      <c r="Q251" s="40">
        <f t="shared" si="128"/>
        <v>0.80823105813581519</v>
      </c>
      <c r="R251" s="41">
        <f t="shared" si="130"/>
        <v>325180151.50769192</v>
      </c>
      <c r="S251" s="42"/>
      <c r="T251" s="51">
        <v>2.4067101764471222</v>
      </c>
    </row>
    <row r="252" spans="1:25" x14ac:dyDescent="0.2">
      <c r="A252" s="137"/>
      <c r="B252" s="45" t="s">
        <v>39</v>
      </c>
      <c r="C252" s="30">
        <v>1497.1662642541924</v>
      </c>
      <c r="D252" s="46">
        <v>741050.5660064196</v>
      </c>
      <c r="E252" s="46">
        <v>118423.58665316751</v>
      </c>
      <c r="F252" s="73">
        <f t="shared" si="102"/>
        <v>0.15980500128535308</v>
      </c>
      <c r="G252" s="32">
        <f t="shared" si="127"/>
        <v>6.6716225751746128E-2</v>
      </c>
      <c r="H252" s="32">
        <f t="shared" si="129"/>
        <v>0.8970241423374663</v>
      </c>
      <c r="I252" s="47"/>
      <c r="J252" s="48">
        <v>1327.1116553400468</v>
      </c>
      <c r="K252" s="49">
        <v>1365.3657340263278</v>
      </c>
      <c r="L252" s="36">
        <f t="shared" si="103"/>
        <v>2.882506421547415</v>
      </c>
      <c r="M252" s="37">
        <f t="shared" si="104"/>
        <v>38.254078686280991</v>
      </c>
      <c r="N252" s="38"/>
      <c r="O252" s="50">
        <f t="shared" si="105"/>
        <v>28348206.66252264</v>
      </c>
      <c r="P252" s="40">
        <f t="shared" si="126"/>
        <v>7.0459100781129547E-2</v>
      </c>
      <c r="Q252" s="40">
        <f t="shared" si="128"/>
        <v>0.87869015891694469</v>
      </c>
      <c r="R252" s="41">
        <f t="shared" si="130"/>
        <v>353528358.17021453</v>
      </c>
      <c r="S252" s="42"/>
      <c r="T252" s="51">
        <v>2.7538380131213827</v>
      </c>
    </row>
    <row r="253" spans="1:25" x14ac:dyDescent="0.2">
      <c r="A253" s="137"/>
      <c r="B253" s="45" t="s">
        <v>40</v>
      </c>
      <c r="C253" s="30">
        <v>1824.3543110556302</v>
      </c>
      <c r="D253" s="46">
        <v>740724.86072351981</v>
      </c>
      <c r="E253" s="46">
        <v>92696.938956997357</v>
      </c>
      <c r="F253" s="73">
        <f t="shared" si="102"/>
        <v>0.12514355042228975</v>
      </c>
      <c r="G253" s="32">
        <f t="shared" si="127"/>
        <v>5.2222619502847574E-2</v>
      </c>
      <c r="H253" s="32">
        <f t="shared" si="129"/>
        <v>0.94924676184031387</v>
      </c>
      <c r="I253" s="47"/>
      <c r="J253" s="48">
        <v>1628.1391005372832</v>
      </c>
      <c r="K253" s="49">
        <v>1660.3631087437286</v>
      </c>
      <c r="L253" s="36">
        <f t="shared" si="103"/>
        <v>1.9791925761018625</v>
      </c>
      <c r="M253" s="37">
        <f t="shared" si="104"/>
        <v>32.224008206445433</v>
      </c>
      <c r="N253" s="38"/>
      <c r="O253" s="50">
        <f t="shared" si="105"/>
        <v>23869123.990672853</v>
      </c>
      <c r="P253" s="40">
        <f t="shared" si="126"/>
        <v>5.9326398767915449E-2</v>
      </c>
      <c r="Q253" s="40">
        <f t="shared" si="128"/>
        <v>0.93801655768486014</v>
      </c>
      <c r="R253" s="41">
        <f t="shared" si="130"/>
        <v>377397482.16088736</v>
      </c>
      <c r="S253" s="42"/>
      <c r="T253" s="51">
        <v>2.5911906566748222</v>
      </c>
    </row>
    <row r="254" spans="1:25" x14ac:dyDescent="0.2">
      <c r="A254" s="137"/>
      <c r="B254" s="45" t="s">
        <v>41</v>
      </c>
      <c r="C254" s="30">
        <v>2633.3872800504469</v>
      </c>
      <c r="D254" s="46">
        <v>728266.66585081606</v>
      </c>
      <c r="E254" s="46">
        <v>55545.888636819895</v>
      </c>
      <c r="F254" s="73">
        <f t="shared" si="102"/>
        <v>7.6271359436624761E-2</v>
      </c>
      <c r="G254" s="32">
        <f t="shared" si="127"/>
        <v>3.1292854325792416E-2</v>
      </c>
      <c r="H254" s="32">
        <f t="shared" si="129"/>
        <v>0.9805396161661063</v>
      </c>
      <c r="I254" s="47"/>
      <c r="J254" s="48">
        <v>2167.6354669179168</v>
      </c>
      <c r="K254" s="49">
        <v>2186.9120532163452</v>
      </c>
      <c r="L254" s="54">
        <f t="shared" si="103"/>
        <v>0.88929096209322545</v>
      </c>
      <c r="M254" s="37">
        <f t="shared" si="104"/>
        <v>19.276586298428356</v>
      </c>
      <c r="N254" s="38"/>
      <c r="O254" s="50">
        <f t="shared" si="105"/>
        <v>14038495.232541943</v>
      </c>
      <c r="P254" s="40">
        <f t="shared" si="126"/>
        <v>3.4892498216219023E-2</v>
      </c>
      <c r="Q254" s="40">
        <f t="shared" si="128"/>
        <v>0.97290905590107912</v>
      </c>
      <c r="R254" s="41">
        <f t="shared" si="130"/>
        <v>391435977.39342928</v>
      </c>
      <c r="S254" s="42"/>
      <c r="T254" s="51">
        <v>2.3690540053433344</v>
      </c>
    </row>
    <row r="255" spans="1:25" ht="17" thickBot="1" x14ac:dyDescent="0.25">
      <c r="A255" s="138"/>
      <c r="B255" s="55" t="s">
        <v>42</v>
      </c>
      <c r="C255" s="56">
        <v>0</v>
      </c>
      <c r="D255" s="57">
        <v>722668.59675078653</v>
      </c>
      <c r="E255" s="57">
        <v>34542.848089645864</v>
      </c>
      <c r="F255" s="59">
        <f t="shared" si="102"/>
        <v>4.7799016374801773E-2</v>
      </c>
      <c r="G255" s="61">
        <f t="shared" si="127"/>
        <v>1.9460383833894333E-2</v>
      </c>
      <c r="H255" s="61">
        <f t="shared" si="129"/>
        <v>1.0000000000000007</v>
      </c>
      <c r="I255" s="47"/>
      <c r="J255" s="62">
        <v>4653.6418453191645</v>
      </c>
      <c r="K255" s="77">
        <v>4668.7243493814112</v>
      </c>
      <c r="L255" s="64">
        <f t="shared" si="103"/>
        <v>0.3241010925113974</v>
      </c>
      <c r="M255" s="78">
        <f t="shared" si="104"/>
        <v>15.082504062246699</v>
      </c>
      <c r="N255" s="38"/>
      <c r="O255" s="66">
        <f t="shared" si="105"/>
        <v>10899652.04615186</v>
      </c>
      <c r="P255" s="67">
        <f t="shared" si="126"/>
        <v>2.7090944098920933E-2</v>
      </c>
      <c r="Q255" s="67">
        <f t="shared" si="128"/>
        <v>1</v>
      </c>
      <c r="R255" s="68">
        <f t="shared" si="130"/>
        <v>402335629.43958116</v>
      </c>
      <c r="S255" s="42"/>
      <c r="T255" s="69">
        <v>2.1306700932042206</v>
      </c>
    </row>
    <row r="256" spans="1:25" ht="17" thickTop="1" x14ac:dyDescent="0.2">
      <c r="A256" s="136" t="s">
        <v>65</v>
      </c>
      <c r="B256" s="29" t="s">
        <v>32</v>
      </c>
      <c r="C256" s="80">
        <v>0</v>
      </c>
      <c r="D256" s="31">
        <v>11391747.627521936</v>
      </c>
      <c r="E256" s="31">
        <v>3309252.88910081</v>
      </c>
      <c r="F256" s="73">
        <f t="shared" si="102"/>
        <v>0.29049562870457279</v>
      </c>
      <c r="G256" s="32">
        <f>E256/$E$256</f>
        <v>1</v>
      </c>
      <c r="H256" s="73"/>
      <c r="I256" s="33"/>
      <c r="J256" s="34">
        <v>1415.3151826788155</v>
      </c>
      <c r="K256" s="35">
        <v>1486.9174636606888</v>
      </c>
      <c r="L256" s="36">
        <f t="shared" si="103"/>
        <v>5.0591049865196247</v>
      </c>
      <c r="M256" s="37">
        <f t="shared" si="104"/>
        <v>71.602280981873264</v>
      </c>
      <c r="N256" s="38"/>
      <c r="O256" s="74">
        <f t="shared" si="105"/>
        <v>815675114.50041378</v>
      </c>
      <c r="P256" s="70">
        <f t="shared" ref="P256:P266" si="131">O256/SUM($O$257:$O$266)</f>
        <v>0.9999999999999879</v>
      </c>
      <c r="Q256" s="70"/>
      <c r="R256" s="75"/>
      <c r="S256" s="42"/>
      <c r="T256" s="43">
        <v>2.6463640408400306</v>
      </c>
    </row>
    <row r="257" spans="1:20" x14ac:dyDescent="0.2">
      <c r="A257" s="137"/>
      <c r="B257" s="45" t="s">
        <v>33</v>
      </c>
      <c r="C257" s="30">
        <v>219.61133707669634</v>
      </c>
      <c r="D257" s="46">
        <v>1135305.0142148456</v>
      </c>
      <c r="E257" s="46">
        <v>753838.42918241397</v>
      </c>
      <c r="F257" s="73">
        <f t="shared" si="102"/>
        <v>0.66399638840999364</v>
      </c>
      <c r="G257" s="32">
        <f t="shared" ref="G257:G266" si="132">E257/$E$256</f>
        <v>0.22779716583921963</v>
      </c>
      <c r="H257" s="32">
        <f>G257</f>
        <v>0.22779716583921963</v>
      </c>
      <c r="I257" s="47"/>
      <c r="J257" s="48">
        <v>74.542267141268297</v>
      </c>
      <c r="K257" s="49">
        <v>251.60572906783361</v>
      </c>
      <c r="L257" s="36">
        <f t="shared" si="103"/>
        <v>237.53431270208702</v>
      </c>
      <c r="M257" s="37">
        <f t="shared" si="104"/>
        <v>177.06346192656531</v>
      </c>
      <c r="N257" s="38"/>
      <c r="O257" s="50">
        <f t="shared" si="105"/>
        <v>201021036.15946901</v>
      </c>
      <c r="P257" s="40">
        <f t="shared" si="131"/>
        <v>0.2464474305834233</v>
      </c>
      <c r="Q257" s="40">
        <f>P257</f>
        <v>0.2464474305834233</v>
      </c>
      <c r="R257" s="41">
        <f>O257</f>
        <v>201021036.15946901</v>
      </c>
      <c r="S257" s="42"/>
      <c r="T257" s="51">
        <v>3.0670422054799023</v>
      </c>
    </row>
    <row r="258" spans="1:20" x14ac:dyDescent="0.2">
      <c r="A258" s="137"/>
      <c r="B258" s="45" t="s">
        <v>34</v>
      </c>
      <c r="C258" s="30">
        <v>424.37909955177224</v>
      </c>
      <c r="D258" s="46">
        <v>1138267.7629081663</v>
      </c>
      <c r="E258" s="46">
        <v>671143.99841454171</v>
      </c>
      <c r="F258" s="73">
        <f t="shared" si="102"/>
        <v>0.5896187349625297</v>
      </c>
      <c r="G258" s="32">
        <f t="shared" si="132"/>
        <v>0.20280831381155187</v>
      </c>
      <c r="H258" s="32">
        <f>G258+H257</f>
        <v>0.43060547965077151</v>
      </c>
      <c r="I258" s="47"/>
      <c r="J258" s="48">
        <v>333.55016159529782</v>
      </c>
      <c r="K258" s="49">
        <v>469.14279464617368</v>
      </c>
      <c r="L258" s="36">
        <f t="shared" si="103"/>
        <v>40.65134683262206</v>
      </c>
      <c r="M258" s="37">
        <f t="shared" si="104"/>
        <v>135.59263305087586</v>
      </c>
      <c r="N258" s="38"/>
      <c r="O258" s="50">
        <f t="shared" si="105"/>
        <v>154340723.08964837</v>
      </c>
      <c r="P258" s="40">
        <f t="shared" si="131"/>
        <v>0.18921837916334788</v>
      </c>
      <c r="Q258" s="40">
        <f t="shared" ref="Q258:Q266" si="133">P258+Q257</f>
        <v>0.43566580974677116</v>
      </c>
      <c r="R258" s="41">
        <f>O258+R257</f>
        <v>355361759.24911737</v>
      </c>
      <c r="S258" s="42"/>
      <c r="T258" s="51">
        <v>3.6621071085828389</v>
      </c>
    </row>
    <row r="259" spans="1:20" x14ac:dyDescent="0.2">
      <c r="A259" s="137"/>
      <c r="B259" s="45" t="s">
        <v>35</v>
      </c>
      <c r="C259" s="30">
        <v>599.70130826792843</v>
      </c>
      <c r="D259" s="46">
        <v>1076479.5215477955</v>
      </c>
      <c r="E259" s="46">
        <v>501081.40523618984</v>
      </c>
      <c r="F259" s="73">
        <f t="shared" ref="F259:F310" si="134">(E259/D259)</f>
        <v>0.46548159552140805</v>
      </c>
      <c r="G259" s="32">
        <f t="shared" si="132"/>
        <v>0.15141828745893871</v>
      </c>
      <c r="H259" s="32">
        <f t="shared" ref="H259:H266" si="135">G259+H258</f>
        <v>0.58202376710971016</v>
      </c>
      <c r="I259" s="47"/>
      <c r="J259" s="48">
        <v>510.18861903063441</v>
      </c>
      <c r="K259" s="49">
        <v>618.10319167280011</v>
      </c>
      <c r="L259" s="36">
        <f t="shared" ref="L259:L310" si="136">(K259/J259-1)*100</f>
        <v>21.151897282068923</v>
      </c>
      <c r="M259" s="37">
        <f t="shared" ref="M259:M310" si="137">K259-J259</f>
        <v>107.91457264216569</v>
      </c>
      <c r="N259" s="38"/>
      <c r="O259" s="50">
        <f t="shared" ref="O259:O310" si="138">(K259-J259)*D259</f>
        <v>116167827.52587335</v>
      </c>
      <c r="P259" s="40">
        <f t="shared" si="131"/>
        <v>0.14241923709665047</v>
      </c>
      <c r="Q259" s="40">
        <f t="shared" si="133"/>
        <v>0.57808504684342166</v>
      </c>
      <c r="R259" s="41">
        <f t="shared" ref="R259:R266" si="139">O259+R258</f>
        <v>471529586.77499074</v>
      </c>
      <c r="S259" s="42"/>
      <c r="T259" s="51">
        <v>3.2126617923577085</v>
      </c>
    </row>
    <row r="260" spans="1:20" x14ac:dyDescent="0.2">
      <c r="A260" s="137"/>
      <c r="B260" s="45" t="s">
        <v>36</v>
      </c>
      <c r="C260" s="30">
        <v>766.61587471325788</v>
      </c>
      <c r="D260" s="46">
        <v>1185558.7527554259</v>
      </c>
      <c r="E260" s="46">
        <v>421614.30653867387</v>
      </c>
      <c r="F260" s="73">
        <f t="shared" si="134"/>
        <v>0.35562497898883172</v>
      </c>
      <c r="G260" s="32">
        <f t="shared" si="132"/>
        <v>0.12740468035165328</v>
      </c>
      <c r="H260" s="32">
        <f t="shared" si="135"/>
        <v>0.70942844746136347</v>
      </c>
      <c r="I260" s="47"/>
      <c r="J260" s="48">
        <v>679.53604336370881</v>
      </c>
      <c r="K260" s="49">
        <v>762.39390685722572</v>
      </c>
      <c r="L260" s="36">
        <f t="shared" si="136"/>
        <v>12.193299281575975</v>
      </c>
      <c r="M260" s="37">
        <f t="shared" si="137"/>
        <v>82.857863493516902</v>
      </c>
      <c r="N260" s="38"/>
      <c r="O260" s="50">
        <f t="shared" si="138"/>
        <v>98232865.299353227</v>
      </c>
      <c r="P260" s="40">
        <f t="shared" si="131"/>
        <v>0.12043136238074137</v>
      </c>
      <c r="Q260" s="40">
        <f t="shared" si="133"/>
        <v>0.69851640922416303</v>
      </c>
      <c r="R260" s="41">
        <f t="shared" si="139"/>
        <v>569762452.07434392</v>
      </c>
      <c r="S260" s="42"/>
      <c r="T260" s="51">
        <v>3.0594944467623972</v>
      </c>
    </row>
    <row r="261" spans="1:20" x14ac:dyDescent="0.2">
      <c r="A261" s="137"/>
      <c r="B261" s="45" t="s">
        <v>37</v>
      </c>
      <c r="C261" s="30">
        <v>998.96075806871863</v>
      </c>
      <c r="D261" s="46">
        <v>1052022.2981966948</v>
      </c>
      <c r="E261" s="46">
        <v>314675.21032564557</v>
      </c>
      <c r="F261" s="73">
        <f t="shared" si="134"/>
        <v>0.29911458232875904</v>
      </c>
      <c r="G261" s="32">
        <f t="shared" si="132"/>
        <v>9.5089502335117426E-2</v>
      </c>
      <c r="H261" s="32">
        <f t="shared" si="135"/>
        <v>0.80451794979648095</v>
      </c>
      <c r="I261" s="47"/>
      <c r="J261" s="48">
        <v>865.72446368920623</v>
      </c>
      <c r="K261" s="49">
        <v>940.04184062519926</v>
      </c>
      <c r="L261" s="36">
        <f t="shared" si="136"/>
        <v>8.5844145629541568</v>
      </c>
      <c r="M261" s="37">
        <f t="shared" si="137"/>
        <v>74.317376935993025</v>
      </c>
      <c r="N261" s="38"/>
      <c r="O261" s="50">
        <f t="shared" si="138"/>
        <v>78183537.68015343</v>
      </c>
      <c r="P261" s="40">
        <f t="shared" si="131"/>
        <v>9.585132154980415E-2</v>
      </c>
      <c r="Q261" s="40">
        <f t="shared" si="133"/>
        <v>0.79436773077396716</v>
      </c>
      <c r="R261" s="41">
        <f t="shared" si="139"/>
        <v>647945989.75449729</v>
      </c>
      <c r="S261" s="42"/>
      <c r="T261" s="51">
        <v>3.0470641970069638</v>
      </c>
    </row>
    <row r="262" spans="1:20" x14ac:dyDescent="0.2">
      <c r="A262" s="137"/>
      <c r="B262" s="45" t="s">
        <v>38</v>
      </c>
      <c r="C262" s="30">
        <v>1148.3623343847239</v>
      </c>
      <c r="D262" s="46">
        <v>1246581.0449838657</v>
      </c>
      <c r="E262" s="46">
        <v>207581.7900300879</v>
      </c>
      <c r="F262" s="73">
        <f t="shared" si="134"/>
        <v>0.16652089398068345</v>
      </c>
      <c r="G262" s="32">
        <f t="shared" si="132"/>
        <v>6.2727690202755107E-2</v>
      </c>
      <c r="H262" s="32">
        <f t="shared" si="135"/>
        <v>0.8672456399992361</v>
      </c>
      <c r="I262" s="47"/>
      <c r="J262" s="48">
        <v>1051.4489237179096</v>
      </c>
      <c r="K262" s="49">
        <v>1092.731598320772</v>
      </c>
      <c r="L262" s="36">
        <f t="shared" si="136"/>
        <v>3.9262653345906173</v>
      </c>
      <c r="M262" s="37">
        <f t="shared" si="137"/>
        <v>41.282674602862471</v>
      </c>
      <c r="N262" s="38"/>
      <c r="O262" s="50">
        <f t="shared" si="138"/>
        <v>51462199.646165192</v>
      </c>
      <c r="P262" s="40">
        <f t="shared" si="131"/>
        <v>6.3091540653026093E-2</v>
      </c>
      <c r="Q262" s="40">
        <f t="shared" si="133"/>
        <v>0.8574592714269933</v>
      </c>
      <c r="R262" s="41">
        <f t="shared" si="139"/>
        <v>699408189.40066242</v>
      </c>
      <c r="S262" s="42"/>
      <c r="T262" s="51">
        <v>2.2133865321404822</v>
      </c>
    </row>
    <row r="263" spans="1:20" x14ac:dyDescent="0.2">
      <c r="A263" s="137"/>
      <c r="B263" s="45" t="s">
        <v>39</v>
      </c>
      <c r="C263" s="30">
        <v>1474.6912118351327</v>
      </c>
      <c r="D263" s="46">
        <v>1136217.110455564</v>
      </c>
      <c r="E263" s="46">
        <v>180804.22543102951</v>
      </c>
      <c r="F263" s="73">
        <f t="shared" si="134"/>
        <v>0.15912823681957791</v>
      </c>
      <c r="G263" s="32">
        <f t="shared" si="132"/>
        <v>5.4635965122676863E-2</v>
      </c>
      <c r="H263" s="32">
        <f t="shared" si="135"/>
        <v>0.92188160512191297</v>
      </c>
      <c r="I263" s="47"/>
      <c r="J263" s="48">
        <v>1289.6779430620909</v>
      </c>
      <c r="K263" s="49">
        <v>1331.0268243921266</v>
      </c>
      <c r="L263" s="36">
        <f t="shared" si="136"/>
        <v>3.2061400718276012</v>
      </c>
      <c r="M263" s="37">
        <f t="shared" si="137"/>
        <v>41.348881330035738</v>
      </c>
      <c r="N263" s="38"/>
      <c r="O263" s="50">
        <f t="shared" si="138"/>
        <v>46981306.465383224</v>
      </c>
      <c r="P263" s="40">
        <f t="shared" si="131"/>
        <v>5.7598062795084601E-2</v>
      </c>
      <c r="Q263" s="40">
        <f t="shared" si="133"/>
        <v>0.91505733422207791</v>
      </c>
      <c r="R263" s="41">
        <f t="shared" si="139"/>
        <v>746389495.86604559</v>
      </c>
      <c r="S263" s="42"/>
      <c r="T263" s="51">
        <v>2.6405643806179335</v>
      </c>
    </row>
    <row r="264" spans="1:20" x14ac:dyDescent="0.2">
      <c r="A264" s="137"/>
      <c r="B264" s="45" t="s">
        <v>40</v>
      </c>
      <c r="C264" s="30">
        <v>1899.0083886473424</v>
      </c>
      <c r="D264" s="46">
        <v>1125980.2936354005</v>
      </c>
      <c r="E264" s="46">
        <v>117425.05474134491</v>
      </c>
      <c r="F264" s="73">
        <f t="shared" si="134"/>
        <v>0.10428695369278629</v>
      </c>
      <c r="G264" s="32">
        <f t="shared" si="132"/>
        <v>3.5483856530907687E-2</v>
      </c>
      <c r="H264" s="32">
        <f t="shared" si="135"/>
        <v>0.95736546165282066</v>
      </c>
      <c r="I264" s="47"/>
      <c r="J264" s="48">
        <v>1645.1718674044919</v>
      </c>
      <c r="K264" s="49">
        <v>1670.2942690532527</v>
      </c>
      <c r="L264" s="36">
        <f t="shared" si="136"/>
        <v>1.5270381257123766</v>
      </c>
      <c r="M264" s="37">
        <f t="shared" si="137"/>
        <v>25.122401648760842</v>
      </c>
      <c r="N264" s="38"/>
      <c r="O264" s="50">
        <f t="shared" si="138"/>
        <v>28287329.185298201</v>
      </c>
      <c r="P264" s="40">
        <f t="shared" si="131"/>
        <v>3.4679652085037968E-2</v>
      </c>
      <c r="Q264" s="40">
        <f t="shared" si="133"/>
        <v>0.94973698630711589</v>
      </c>
      <c r="R264" s="41">
        <f t="shared" si="139"/>
        <v>774676825.0513438</v>
      </c>
      <c r="S264" s="42"/>
      <c r="T264" s="51">
        <v>2.4345515250897343</v>
      </c>
    </row>
    <row r="265" spans="1:20" x14ac:dyDescent="0.2">
      <c r="A265" s="137"/>
      <c r="B265" s="45" t="s">
        <v>41</v>
      </c>
      <c r="C265" s="30">
        <v>2799.8858807455099</v>
      </c>
      <c r="D265" s="46">
        <v>1134599.0336654752</v>
      </c>
      <c r="E265" s="46">
        <v>98887.291172749945</v>
      </c>
      <c r="F265" s="73">
        <f t="shared" si="134"/>
        <v>8.7156156702585239E-2</v>
      </c>
      <c r="G265" s="32">
        <f t="shared" si="132"/>
        <v>2.9882059330805507E-2</v>
      </c>
      <c r="H265" s="32">
        <f t="shared" si="135"/>
        <v>0.98724752098362611</v>
      </c>
      <c r="I265" s="47"/>
      <c r="J265" s="48">
        <v>2276.7224606214918</v>
      </c>
      <c r="K265" s="49">
        <v>2301.5144946124842</v>
      </c>
      <c r="L265" s="54">
        <f t="shared" si="136"/>
        <v>1.0889352751509707</v>
      </c>
      <c r="M265" s="37">
        <f t="shared" si="137"/>
        <v>24.792033990992422</v>
      </c>
      <c r="N265" s="38"/>
      <c r="O265" s="50">
        <f t="shared" si="138"/>
        <v>28129017.808781616</v>
      </c>
      <c r="P265" s="40">
        <f t="shared" si="131"/>
        <v>3.4485565770888807E-2</v>
      </c>
      <c r="Q265" s="40">
        <f t="shared" si="133"/>
        <v>0.98422255207800469</v>
      </c>
      <c r="R265" s="41">
        <f t="shared" si="139"/>
        <v>802805842.86012542</v>
      </c>
      <c r="S265" s="42"/>
      <c r="T265" s="51">
        <v>2.1930824254046897</v>
      </c>
    </row>
    <row r="266" spans="1:20" ht="17" thickBot="1" x14ac:dyDescent="0.25">
      <c r="A266" s="138"/>
      <c r="B266" s="55" t="s">
        <v>42</v>
      </c>
      <c r="C266" s="56">
        <v>0</v>
      </c>
      <c r="D266" s="57">
        <v>1160736.795158695</v>
      </c>
      <c r="E266" s="57">
        <v>42201.178028133392</v>
      </c>
      <c r="F266" s="59">
        <f t="shared" si="134"/>
        <v>3.6357232926663346E-2</v>
      </c>
      <c r="G266" s="61">
        <f t="shared" si="132"/>
        <v>1.2752479016374083E-2</v>
      </c>
      <c r="H266" s="61">
        <f t="shared" si="135"/>
        <v>1.0000000000000002</v>
      </c>
      <c r="I266" s="47"/>
      <c r="J266" s="62">
        <v>5325.3659226349064</v>
      </c>
      <c r="K266" s="77">
        <v>5336.4530801145129</v>
      </c>
      <c r="L266" s="64">
        <f t="shared" si="136"/>
        <v>0.20819522340205232</v>
      </c>
      <c r="M266" s="78">
        <f t="shared" si="137"/>
        <v>11.087157479606503</v>
      </c>
      <c r="N266" s="38"/>
      <c r="O266" s="66">
        <f t="shared" si="138"/>
        <v>12869271.640298206</v>
      </c>
      <c r="P266" s="67">
        <f t="shared" si="131"/>
        <v>1.5777447921995567E-2</v>
      </c>
      <c r="Q266" s="67">
        <f t="shared" si="133"/>
        <v>1.0000000000000002</v>
      </c>
      <c r="R266" s="68">
        <f t="shared" si="139"/>
        <v>815675114.50042367</v>
      </c>
      <c r="S266" s="42"/>
      <c r="T266" s="69">
        <v>2.0117704454557233</v>
      </c>
    </row>
    <row r="267" spans="1:20" ht="17" thickTop="1" x14ac:dyDescent="0.2">
      <c r="A267" s="139" t="s">
        <v>66</v>
      </c>
      <c r="B267" s="29" t="s">
        <v>32</v>
      </c>
      <c r="C267" s="80">
        <v>0</v>
      </c>
      <c r="D267" s="31">
        <v>2734583.454785245</v>
      </c>
      <c r="E267" s="31">
        <v>1101405.3296626497</v>
      </c>
      <c r="F267" s="73">
        <f t="shared" si="134"/>
        <v>0.40276895837108262</v>
      </c>
      <c r="G267" s="32">
        <f>E267/$E$267</f>
        <v>1</v>
      </c>
      <c r="H267" s="73"/>
      <c r="I267" s="33"/>
      <c r="J267" s="34">
        <v>1163.474772959009</v>
      </c>
      <c r="K267" s="35">
        <v>1262.1120870610102</v>
      </c>
      <c r="L267" s="36">
        <f t="shared" si="136"/>
        <v>8.4778214701760835</v>
      </c>
      <c r="M267" s="37">
        <f t="shared" si="137"/>
        <v>98.637314102001255</v>
      </c>
      <c r="N267" s="38"/>
      <c r="O267" s="74">
        <f t="shared" si="138"/>
        <v>269731967.16778797</v>
      </c>
      <c r="P267" s="70">
        <f t="shared" ref="P267:P277" si="140">O267/SUM($O$268:$O$277)</f>
        <v>1</v>
      </c>
      <c r="Q267" s="70"/>
      <c r="R267" s="75"/>
      <c r="S267" s="42"/>
      <c r="T267" s="43">
        <v>2.9007124253522827</v>
      </c>
    </row>
    <row r="268" spans="1:20" x14ac:dyDescent="0.2">
      <c r="A268" s="137"/>
      <c r="B268" s="45" t="s">
        <v>33</v>
      </c>
      <c r="C268" s="30">
        <v>228.24473880924955</v>
      </c>
      <c r="D268" s="46">
        <v>272806.58786093298</v>
      </c>
      <c r="E268" s="46">
        <v>207685.60113791417</v>
      </c>
      <c r="F268" s="73">
        <f t="shared" si="134"/>
        <v>0.76129247012093726</v>
      </c>
      <c r="G268" s="32">
        <f t="shared" ref="G268:G277" si="141">E268/$E$267</f>
        <v>0.18856418753804866</v>
      </c>
      <c r="H268" s="32">
        <f>G268</f>
        <v>0.18856418753804866</v>
      </c>
      <c r="I268" s="47"/>
      <c r="J268" s="48">
        <v>77.901707569999061</v>
      </c>
      <c r="K268" s="49">
        <v>299.59242620824671</v>
      </c>
      <c r="L268" s="36">
        <f t="shared" si="136"/>
        <v>284.57748302762951</v>
      </c>
      <c r="M268" s="37">
        <f t="shared" si="137"/>
        <v>221.69071863824763</v>
      </c>
      <c r="N268" s="38"/>
      <c r="O268" s="50">
        <f t="shared" si="138"/>
        <v>60478688.512138478</v>
      </c>
      <c r="P268" s="40">
        <f t="shared" si="140"/>
        <v>0.22421772675730883</v>
      </c>
      <c r="Q268" s="40">
        <f>P268</f>
        <v>0.22421772675730883</v>
      </c>
      <c r="R268" s="41">
        <f>O268</f>
        <v>60478688.512138478</v>
      </c>
      <c r="S268" s="42"/>
      <c r="T268" s="51">
        <v>3.1402292553888715</v>
      </c>
    </row>
    <row r="269" spans="1:20" x14ac:dyDescent="0.2">
      <c r="A269" s="137"/>
      <c r="B269" s="45" t="s">
        <v>34</v>
      </c>
      <c r="C269" s="30">
        <v>364.22693333844677</v>
      </c>
      <c r="D269" s="46">
        <v>271893.39971396071</v>
      </c>
      <c r="E269" s="46">
        <v>186447.29961726</v>
      </c>
      <c r="F269" s="73">
        <f t="shared" si="134"/>
        <v>0.6857367623245274</v>
      </c>
      <c r="G269" s="32">
        <f t="shared" si="141"/>
        <v>0.16928127601703824</v>
      </c>
      <c r="H269" s="32">
        <f>G269+H268</f>
        <v>0.3578454635550869</v>
      </c>
      <c r="I269" s="47"/>
      <c r="J269" s="48">
        <v>303.84122903473531</v>
      </c>
      <c r="K269" s="49">
        <v>460.38759678041941</v>
      </c>
      <c r="L269" s="36">
        <f t="shared" si="136"/>
        <v>51.52242447248252</v>
      </c>
      <c r="M269" s="37">
        <f t="shared" si="137"/>
        <v>156.54636774568411</v>
      </c>
      <c r="N269" s="38"/>
      <c r="O269" s="50">
        <f t="shared" si="138"/>
        <v>42563924.139245972</v>
      </c>
      <c r="P269" s="40">
        <f t="shared" si="140"/>
        <v>0.15780081458705594</v>
      </c>
      <c r="Q269" s="40">
        <f t="shared" ref="Q269:Q277" si="142">P269+Q268</f>
        <v>0.38201854134436475</v>
      </c>
      <c r="R269" s="41">
        <f>O269+R268</f>
        <v>103042612.65138444</v>
      </c>
      <c r="S269" s="42"/>
      <c r="T269" s="51">
        <v>3.7846974004581169</v>
      </c>
    </row>
    <row r="270" spans="1:20" x14ac:dyDescent="0.2">
      <c r="A270" s="137"/>
      <c r="B270" s="45" t="s">
        <v>35</v>
      </c>
      <c r="C270" s="30">
        <v>499.23942347204212</v>
      </c>
      <c r="D270" s="46">
        <v>253475.78393369127</v>
      </c>
      <c r="E270" s="46">
        <v>153608.56708064795</v>
      </c>
      <c r="F270" s="73">
        <f t="shared" si="134"/>
        <v>0.6060088450927984</v>
      </c>
      <c r="G270" s="32">
        <f t="shared" si="141"/>
        <v>0.13946597400949279</v>
      </c>
      <c r="H270" s="32">
        <f t="shared" ref="H270:H277" si="143">G270+H269</f>
        <v>0.49731143756457968</v>
      </c>
      <c r="I270" s="47"/>
      <c r="J270" s="48">
        <v>422.33438301392869</v>
      </c>
      <c r="K270" s="49">
        <v>559.80236467693646</v>
      </c>
      <c r="L270" s="36">
        <f t="shared" si="136"/>
        <v>32.549559588775899</v>
      </c>
      <c r="M270" s="37">
        <f t="shared" si="137"/>
        <v>137.46798166300778</v>
      </c>
      <c r="N270" s="38"/>
      <c r="O270" s="50">
        <f t="shared" si="138"/>
        <v>34844804.417813197</v>
      </c>
      <c r="P270" s="40">
        <f t="shared" si="140"/>
        <v>0.12918307304724408</v>
      </c>
      <c r="Q270" s="40">
        <f t="shared" si="142"/>
        <v>0.51120161439160883</v>
      </c>
      <c r="R270" s="41">
        <f t="shared" ref="R270:R277" si="144">O270+R269</f>
        <v>137887417.06919765</v>
      </c>
      <c r="S270" s="42"/>
      <c r="T270" s="51">
        <v>4.033890451939941</v>
      </c>
    </row>
    <row r="271" spans="1:20" x14ac:dyDescent="0.2">
      <c r="A271" s="137"/>
      <c r="B271" s="45" t="s">
        <v>36</v>
      </c>
      <c r="C271" s="30">
        <v>611.65936085604005</v>
      </c>
      <c r="D271" s="46">
        <v>295178.6691491474</v>
      </c>
      <c r="E271" s="46">
        <v>162214.41728048914</v>
      </c>
      <c r="F271" s="73">
        <f t="shared" si="134"/>
        <v>0.54954654327859209</v>
      </c>
      <c r="G271" s="32">
        <f t="shared" si="141"/>
        <v>0.1472794918562578</v>
      </c>
      <c r="H271" s="32">
        <f t="shared" si="143"/>
        <v>0.64459092942083751</v>
      </c>
      <c r="I271" s="47"/>
      <c r="J271" s="48">
        <v>541.51123004967087</v>
      </c>
      <c r="K271" s="49">
        <v>672.17876159560115</v>
      </c>
      <c r="L271" s="36">
        <f t="shared" si="136"/>
        <v>24.130160981877435</v>
      </c>
      <c r="M271" s="37">
        <f t="shared" si="137"/>
        <v>130.66753154593027</v>
      </c>
      <c r="N271" s="38"/>
      <c r="O271" s="50">
        <f t="shared" si="138"/>
        <v>38570268.062731937</v>
      </c>
      <c r="P271" s="40">
        <f t="shared" si="140"/>
        <v>0.14299479764198333</v>
      </c>
      <c r="Q271" s="40">
        <f t="shared" si="142"/>
        <v>0.65419641203359213</v>
      </c>
      <c r="R271" s="41">
        <f t="shared" si="144"/>
        <v>176457685.13192958</v>
      </c>
      <c r="S271" s="42"/>
      <c r="T271" s="51">
        <v>2.9543890050236468</v>
      </c>
    </row>
    <row r="272" spans="1:20" x14ac:dyDescent="0.2">
      <c r="A272" s="137"/>
      <c r="B272" s="45" t="s">
        <v>37</v>
      </c>
      <c r="C272" s="30">
        <v>769.71253751036431</v>
      </c>
      <c r="D272" s="46">
        <v>273096.45930575795</v>
      </c>
      <c r="E272" s="46">
        <v>120619.39604330156</v>
      </c>
      <c r="F272" s="73">
        <f t="shared" si="134"/>
        <v>0.44167323278349963</v>
      </c>
      <c r="G272" s="32">
        <f t="shared" si="141"/>
        <v>0.10951408422932379</v>
      </c>
      <c r="H272" s="32">
        <f t="shared" si="143"/>
        <v>0.75410501365016125</v>
      </c>
      <c r="I272" s="47"/>
      <c r="J272" s="48">
        <v>686.07928921806615</v>
      </c>
      <c r="K272" s="49">
        <v>776.91495055391283</v>
      </c>
      <c r="L272" s="36">
        <f t="shared" si="136"/>
        <v>13.239819764764116</v>
      </c>
      <c r="M272" s="37">
        <f t="shared" si="137"/>
        <v>90.83566133584668</v>
      </c>
      <c r="N272" s="38"/>
      <c r="O272" s="50">
        <f t="shared" si="138"/>
        <v>24806897.489516664</v>
      </c>
      <c r="P272" s="40">
        <f t="shared" si="140"/>
        <v>9.1968696739921169E-2</v>
      </c>
      <c r="Q272" s="40">
        <f t="shared" si="142"/>
        <v>0.74616510877351327</v>
      </c>
      <c r="R272" s="41">
        <f t="shared" si="144"/>
        <v>201264582.62144625</v>
      </c>
      <c r="S272" s="42"/>
      <c r="T272" s="51">
        <v>3.4172261681721294</v>
      </c>
    </row>
    <row r="273" spans="1:25" x14ac:dyDescent="0.2">
      <c r="A273" s="137"/>
      <c r="B273" s="45" t="s">
        <v>38</v>
      </c>
      <c r="C273" s="30">
        <v>999.76256590650928</v>
      </c>
      <c r="D273" s="46">
        <v>226750.61902476233</v>
      </c>
      <c r="E273" s="46">
        <v>103195.89546276271</v>
      </c>
      <c r="F273" s="73">
        <f t="shared" si="134"/>
        <v>0.45510744758537214</v>
      </c>
      <c r="G273" s="32">
        <f t="shared" si="141"/>
        <v>9.369474859393559E-2</v>
      </c>
      <c r="H273" s="32">
        <f t="shared" si="143"/>
        <v>0.84779976224409681</v>
      </c>
      <c r="I273" s="47"/>
      <c r="J273" s="48">
        <v>864.13604548362309</v>
      </c>
      <c r="K273" s="49">
        <v>969.58837683244508</v>
      </c>
      <c r="L273" s="36">
        <f t="shared" si="136"/>
        <v>12.203209425178475</v>
      </c>
      <c r="M273" s="37">
        <f t="shared" si="137"/>
        <v>105.45233134882199</v>
      </c>
      <c r="N273" s="38"/>
      <c r="O273" s="50">
        <f t="shared" si="138"/>
        <v>23911381.410949737</v>
      </c>
      <c r="P273" s="40">
        <f t="shared" si="140"/>
        <v>8.8648674689995335E-2</v>
      </c>
      <c r="Q273" s="40">
        <f t="shared" si="142"/>
        <v>0.83481378346350865</v>
      </c>
      <c r="R273" s="41">
        <f t="shared" si="144"/>
        <v>225175964.03239599</v>
      </c>
      <c r="S273" s="42"/>
      <c r="T273" s="51">
        <v>3.0868783560346253</v>
      </c>
    </row>
    <row r="274" spans="1:25" x14ac:dyDescent="0.2">
      <c r="A274" s="137"/>
      <c r="B274" s="45" t="s">
        <v>39</v>
      </c>
      <c r="C274" s="30">
        <v>1182.048541710787</v>
      </c>
      <c r="D274" s="46">
        <v>320957.96776760835</v>
      </c>
      <c r="E274" s="46">
        <v>85490.815020714508</v>
      </c>
      <c r="F274" s="73">
        <f t="shared" si="134"/>
        <v>0.26636140431514282</v>
      </c>
      <c r="G274" s="32">
        <f t="shared" si="141"/>
        <v>7.7619757884138399E-2</v>
      </c>
      <c r="H274" s="32">
        <f t="shared" si="143"/>
        <v>0.92541952012823525</v>
      </c>
      <c r="I274" s="47"/>
      <c r="J274" s="48">
        <v>1065.2728763774787</v>
      </c>
      <c r="K274" s="49">
        <v>1135.1421533446871</v>
      </c>
      <c r="L274" s="36">
        <f t="shared" si="136"/>
        <v>6.5588149775110072</v>
      </c>
      <c r="M274" s="37">
        <f t="shared" si="137"/>
        <v>69.869276967208407</v>
      </c>
      <c r="N274" s="38"/>
      <c r="O274" s="50">
        <f t="shared" si="138"/>
        <v>22425101.144787375</v>
      </c>
      <c r="P274" s="40">
        <f t="shared" si="140"/>
        <v>8.3138462898013646E-2</v>
      </c>
      <c r="Q274" s="40">
        <f t="shared" si="142"/>
        <v>0.91795224636152228</v>
      </c>
      <c r="R274" s="41">
        <f t="shared" si="144"/>
        <v>247601065.17718336</v>
      </c>
      <c r="S274" s="42"/>
      <c r="T274" s="51">
        <v>2.3547576685854636</v>
      </c>
    </row>
    <row r="275" spans="1:25" x14ac:dyDescent="0.2">
      <c r="A275" s="137"/>
      <c r="B275" s="45" t="s">
        <v>40</v>
      </c>
      <c r="C275" s="30">
        <v>1537.3786749410322</v>
      </c>
      <c r="D275" s="46">
        <v>272548.49831802433</v>
      </c>
      <c r="E275" s="46">
        <v>36319.196964088776</v>
      </c>
      <c r="F275" s="73">
        <f t="shared" si="134"/>
        <v>0.13325774013881952</v>
      </c>
      <c r="G275" s="32">
        <f t="shared" si="141"/>
        <v>3.2975323421771542E-2</v>
      </c>
      <c r="H275" s="32">
        <f t="shared" si="143"/>
        <v>0.95839484355000681</v>
      </c>
      <c r="I275" s="47"/>
      <c r="J275" s="48">
        <v>1359.7453508054587</v>
      </c>
      <c r="K275" s="49">
        <v>1396.2605153187858</v>
      </c>
      <c r="L275" s="36">
        <f t="shared" si="136"/>
        <v>2.6854413947212219</v>
      </c>
      <c r="M275" s="37">
        <f t="shared" si="137"/>
        <v>36.515164513327136</v>
      </c>
      <c r="N275" s="38"/>
      <c r="O275" s="50">
        <f t="shared" si="138"/>
        <v>9952153.2539429218</v>
      </c>
      <c r="P275" s="40">
        <f t="shared" si="140"/>
        <v>3.6896454500523257E-2</v>
      </c>
      <c r="Q275" s="40">
        <f t="shared" si="142"/>
        <v>0.95484870086204554</v>
      </c>
      <c r="R275" s="41">
        <f t="shared" si="144"/>
        <v>257553218.4311263</v>
      </c>
      <c r="S275" s="42"/>
      <c r="T275" s="51">
        <v>2.6636520804270551</v>
      </c>
    </row>
    <row r="276" spans="1:25" x14ac:dyDescent="0.2">
      <c r="A276" s="137"/>
      <c r="B276" s="45" t="s">
        <v>41</v>
      </c>
      <c r="C276" s="30">
        <v>2338.215852764482</v>
      </c>
      <c r="D276" s="46">
        <v>273919.78648807079</v>
      </c>
      <c r="E276" s="46">
        <v>33074.138204600873</v>
      </c>
      <c r="F276" s="73">
        <f t="shared" si="134"/>
        <v>0.12074388136996175</v>
      </c>
      <c r="G276" s="32">
        <f t="shared" si="141"/>
        <v>3.0029034102033243E-2</v>
      </c>
      <c r="H276" s="32">
        <f t="shared" si="143"/>
        <v>0.98842387765204009</v>
      </c>
      <c r="I276" s="47"/>
      <c r="J276" s="48">
        <v>1885.2838445259167</v>
      </c>
      <c r="K276" s="49">
        <v>1914.5937074154469</v>
      </c>
      <c r="L276" s="54">
        <f t="shared" si="136"/>
        <v>1.5546657854536905</v>
      </c>
      <c r="M276" s="37">
        <f t="shared" si="137"/>
        <v>29.309862889530223</v>
      </c>
      <c r="N276" s="38"/>
      <c r="O276" s="50">
        <f t="shared" si="138"/>
        <v>8028551.3846947486</v>
      </c>
      <c r="P276" s="40">
        <f t="shared" si="140"/>
        <v>2.9764923560953206E-2</v>
      </c>
      <c r="Q276" s="40">
        <f t="shared" si="142"/>
        <v>0.98461362442299871</v>
      </c>
      <c r="R276" s="41">
        <f t="shared" si="144"/>
        <v>265581769.81582105</v>
      </c>
      <c r="S276" s="42"/>
      <c r="T276" s="51">
        <v>2.5519888507961772</v>
      </c>
    </row>
    <row r="277" spans="1:25" ht="17" thickBot="1" x14ac:dyDescent="0.25">
      <c r="A277" s="138"/>
      <c r="B277" s="55" t="s">
        <v>42</v>
      </c>
      <c r="C277" s="56">
        <v>0</v>
      </c>
      <c r="D277" s="57">
        <v>273955.68322328624</v>
      </c>
      <c r="E277" s="57">
        <v>12750.002850869629</v>
      </c>
      <c r="F277" s="59">
        <f t="shared" si="134"/>
        <v>4.6540384564600551E-2</v>
      </c>
      <c r="G277" s="61">
        <f t="shared" si="141"/>
        <v>1.1576122347959617E-2</v>
      </c>
      <c r="H277" s="61">
        <f t="shared" si="143"/>
        <v>0.99999999999999967</v>
      </c>
      <c r="I277" s="47"/>
      <c r="J277" s="62">
        <v>4375.2701029243426</v>
      </c>
      <c r="K277" s="77">
        <v>4390.419258813853</v>
      </c>
      <c r="L277" s="64">
        <f t="shared" si="136"/>
        <v>0.34624504392049005</v>
      </c>
      <c r="M277" s="78">
        <f t="shared" si="137"/>
        <v>15.149155889510439</v>
      </c>
      <c r="N277" s="38"/>
      <c r="O277" s="66">
        <f t="shared" si="138"/>
        <v>4150197.3519669031</v>
      </c>
      <c r="P277" s="67">
        <f t="shared" si="140"/>
        <v>1.5386375577001054E-2</v>
      </c>
      <c r="Q277" s="67">
        <f t="shared" si="142"/>
        <v>0.99999999999999978</v>
      </c>
      <c r="R277" s="68">
        <f t="shared" si="144"/>
        <v>269731967.16778797</v>
      </c>
      <c r="S277" s="42"/>
      <c r="T277" s="69">
        <v>2.2864786696093726</v>
      </c>
    </row>
    <row r="278" spans="1:25" ht="17" thickTop="1" x14ac:dyDescent="0.2">
      <c r="A278" s="139" t="s">
        <v>67</v>
      </c>
      <c r="B278" s="29" t="s">
        <v>32</v>
      </c>
      <c r="C278" s="80">
        <v>0</v>
      </c>
      <c r="D278" s="31">
        <v>3464480.6916935258</v>
      </c>
      <c r="E278" s="31">
        <v>1493380.7951381912</v>
      </c>
      <c r="F278" s="73">
        <f t="shared" si="134"/>
        <v>0.43105473172898212</v>
      </c>
      <c r="G278" s="32">
        <f>E278/$E$278</f>
        <v>1</v>
      </c>
      <c r="H278" s="73"/>
      <c r="I278" s="33"/>
      <c r="J278" s="34">
        <v>1109.1525835083532</v>
      </c>
      <c r="K278" s="35">
        <v>1212.4664177666004</v>
      </c>
      <c r="L278" s="36">
        <f t="shared" si="136"/>
        <v>9.3146638068006826</v>
      </c>
      <c r="M278" s="37">
        <f t="shared" si="137"/>
        <v>103.3138342582472</v>
      </c>
      <c r="N278" s="38"/>
      <c r="O278" s="74">
        <f t="shared" si="138"/>
        <v>357928783.97252256</v>
      </c>
      <c r="P278" s="70">
        <f t="shared" ref="P278:P288" si="145">O278/SUM($O$279:$O$288)</f>
        <v>1.0000000000000084</v>
      </c>
      <c r="Q278" s="70"/>
      <c r="R278" s="75"/>
      <c r="S278" s="42"/>
      <c r="T278" s="43">
        <v>2.9387229095861449</v>
      </c>
    </row>
    <row r="279" spans="1:25" x14ac:dyDescent="0.2">
      <c r="A279" s="137"/>
      <c r="B279" s="45" t="s">
        <v>33</v>
      </c>
      <c r="C279" s="30">
        <v>195.3696430848797</v>
      </c>
      <c r="D279" s="46">
        <v>346292.59554277081</v>
      </c>
      <c r="E279" s="46">
        <v>249374.24513626817</v>
      </c>
      <c r="F279" s="73">
        <f t="shared" si="134"/>
        <v>0.7201258367809017</v>
      </c>
      <c r="G279" s="32">
        <f t="shared" ref="G279:G288" si="146">E279/$E$278</f>
        <v>0.16698637477334918</v>
      </c>
      <c r="H279" s="32">
        <f>G279</f>
        <v>0.16698637477334918</v>
      </c>
      <c r="I279" s="47"/>
      <c r="J279" s="48">
        <v>55.970133375838287</v>
      </c>
      <c r="K279" s="49">
        <v>260.51170649706836</v>
      </c>
      <c r="L279" s="36">
        <f t="shared" si="136"/>
        <v>365.44771431530751</v>
      </c>
      <c r="M279" s="37">
        <f t="shared" si="137"/>
        <v>204.54157312123007</v>
      </c>
      <c r="N279" s="38"/>
      <c r="O279" s="50">
        <f t="shared" si="138"/>
        <v>70831232.252552211</v>
      </c>
      <c r="P279" s="40">
        <f t="shared" si="145"/>
        <v>0.19789197020262661</v>
      </c>
      <c r="Q279" s="40">
        <f>P279</f>
        <v>0.19789197020262661</v>
      </c>
      <c r="R279" s="41">
        <f>O279</f>
        <v>70831232.252552211</v>
      </c>
      <c r="S279" s="42"/>
      <c r="T279" s="51">
        <v>2.9033879177718358</v>
      </c>
      <c r="Y279" s="82"/>
    </row>
    <row r="280" spans="1:25" x14ac:dyDescent="0.2">
      <c r="A280" s="137"/>
      <c r="B280" s="45" t="s">
        <v>34</v>
      </c>
      <c r="C280" s="30">
        <v>348.17059152538508</v>
      </c>
      <c r="D280" s="46">
        <v>323063.18640806363</v>
      </c>
      <c r="E280" s="46">
        <v>228239.31187835845</v>
      </c>
      <c r="F280" s="73">
        <f t="shared" si="134"/>
        <v>0.7064850514724621</v>
      </c>
      <c r="G280" s="32">
        <f t="shared" si="146"/>
        <v>0.15283396747929798</v>
      </c>
      <c r="H280" s="32">
        <f>G280+H279</f>
        <v>0.31982034225264716</v>
      </c>
      <c r="I280" s="47"/>
      <c r="J280" s="48">
        <v>270.03244099903293</v>
      </c>
      <c r="K280" s="49">
        <v>423.77717128998438</v>
      </c>
      <c r="L280" s="36">
        <f t="shared" si="136"/>
        <v>56.93565177655897</v>
      </c>
      <c r="M280" s="37">
        <f t="shared" si="137"/>
        <v>153.74473029095145</v>
      </c>
      <c r="N280" s="38"/>
      <c r="O280" s="50">
        <f t="shared" si="138"/>
        <v>49669262.461243115</v>
      </c>
      <c r="P280" s="40">
        <f t="shared" si="145"/>
        <v>0.13876856147187241</v>
      </c>
      <c r="Q280" s="40">
        <f t="shared" ref="Q280:Q288" si="147">P280+Q279</f>
        <v>0.33666053167449905</v>
      </c>
      <c r="R280" s="41">
        <f>O280+R279</f>
        <v>120500494.71379533</v>
      </c>
      <c r="S280" s="42"/>
      <c r="T280" s="51">
        <v>4.1405470854922575</v>
      </c>
      <c r="Y280" s="82"/>
    </row>
    <row r="281" spans="1:25" x14ac:dyDescent="0.2">
      <c r="A281" s="137"/>
      <c r="B281" s="45" t="s">
        <v>35</v>
      </c>
      <c r="C281" s="30">
        <v>499.63932855858485</v>
      </c>
      <c r="D281" s="46">
        <v>365153.61618030624</v>
      </c>
      <c r="E281" s="46">
        <v>240842.91681413318</v>
      </c>
      <c r="F281" s="73">
        <f t="shared" si="134"/>
        <v>0.65956601863476905</v>
      </c>
      <c r="G281" s="32">
        <f t="shared" si="146"/>
        <v>0.16127361326609707</v>
      </c>
      <c r="H281" s="32">
        <f t="shared" ref="H281:H288" si="148">G281+H280</f>
        <v>0.48109395551874423</v>
      </c>
      <c r="I281" s="47"/>
      <c r="J281" s="48">
        <v>412.67910490469063</v>
      </c>
      <c r="K281" s="49">
        <v>548.60181104461185</v>
      </c>
      <c r="L281" s="36">
        <f t="shared" si="136"/>
        <v>32.936658174470203</v>
      </c>
      <c r="M281" s="37">
        <f t="shared" si="137"/>
        <v>135.92270613992122</v>
      </c>
      <c r="N281" s="38"/>
      <c r="O281" s="50">
        <f t="shared" si="138"/>
        <v>49632667.668005347</v>
      </c>
      <c r="P281" s="40">
        <f t="shared" si="145"/>
        <v>0.13866632104060109</v>
      </c>
      <c r="Q281" s="40">
        <f t="shared" si="147"/>
        <v>0.47532685271510011</v>
      </c>
      <c r="R281" s="41">
        <f t="shared" ref="R281:R288" si="149">O281+R280</f>
        <v>170133162.38180068</v>
      </c>
      <c r="S281" s="42"/>
      <c r="T281" s="51">
        <v>3.8376945262058424</v>
      </c>
      <c r="Y281" s="82"/>
    </row>
    <row r="282" spans="1:25" x14ac:dyDescent="0.2">
      <c r="A282" s="137"/>
      <c r="B282" s="45" t="s">
        <v>36</v>
      </c>
      <c r="C282" s="30">
        <v>618.96571998776483</v>
      </c>
      <c r="D282" s="46">
        <v>348144.07350313326</v>
      </c>
      <c r="E282" s="46">
        <v>168239.75059130986</v>
      </c>
      <c r="F282" s="73">
        <f t="shared" si="134"/>
        <v>0.48324749262117117</v>
      </c>
      <c r="G282" s="32">
        <f t="shared" si="146"/>
        <v>0.11265696675558337</v>
      </c>
      <c r="H282" s="32">
        <f t="shared" si="148"/>
        <v>0.59375092227432757</v>
      </c>
      <c r="I282" s="47"/>
      <c r="J282" s="48">
        <v>543.16339236615295</v>
      </c>
      <c r="K282" s="49">
        <v>663.11051710845936</v>
      </c>
      <c r="L282" s="36">
        <f t="shared" si="136"/>
        <v>22.083064953951936</v>
      </c>
      <c r="M282" s="37">
        <f t="shared" si="137"/>
        <v>119.94712474230641</v>
      </c>
      <c r="N282" s="38"/>
      <c r="O282" s="50">
        <f t="shared" si="138"/>
        <v>41758880.61277502</v>
      </c>
      <c r="P282" s="40">
        <f t="shared" si="145"/>
        <v>0.11666812640578557</v>
      </c>
      <c r="Q282" s="40">
        <f t="shared" si="147"/>
        <v>0.59199497912088572</v>
      </c>
      <c r="R282" s="41">
        <f t="shared" si="149"/>
        <v>211892042.99457571</v>
      </c>
      <c r="S282" s="42"/>
      <c r="T282" s="51">
        <v>3.0530388642741544</v>
      </c>
      <c r="Y282" s="82"/>
    </row>
    <row r="283" spans="1:25" x14ac:dyDescent="0.2">
      <c r="A283" s="137"/>
      <c r="B283" s="45" t="s">
        <v>37</v>
      </c>
      <c r="C283" s="30">
        <v>770.62931436226233</v>
      </c>
      <c r="D283" s="46">
        <v>349043.13639300957</v>
      </c>
      <c r="E283" s="46">
        <v>158490.51658051839</v>
      </c>
      <c r="F283" s="73">
        <f t="shared" si="134"/>
        <v>0.45407143145214002</v>
      </c>
      <c r="G283" s="32">
        <f t="shared" si="146"/>
        <v>0.10612866932298561</v>
      </c>
      <c r="H283" s="32">
        <f t="shared" si="148"/>
        <v>0.69987959159731317</v>
      </c>
      <c r="I283" s="47"/>
      <c r="J283" s="48">
        <v>697.44168343724493</v>
      </c>
      <c r="K283" s="49">
        <v>802.71046363932658</v>
      </c>
      <c r="L283" s="36">
        <f t="shared" si="136"/>
        <v>15.093560178863852</v>
      </c>
      <c r="M283" s="37">
        <f t="shared" si="137"/>
        <v>105.26878020208164</v>
      </c>
      <c r="N283" s="38"/>
      <c r="O283" s="50">
        <f t="shared" si="138"/>
        <v>36743345.206000932</v>
      </c>
      <c r="P283" s="40">
        <f t="shared" si="145"/>
        <v>0.10265546346454761</v>
      </c>
      <c r="Q283" s="40">
        <f t="shared" si="147"/>
        <v>0.69465044258543329</v>
      </c>
      <c r="R283" s="41">
        <f t="shared" si="149"/>
        <v>248635388.20057663</v>
      </c>
      <c r="S283" s="42"/>
      <c r="T283" s="51">
        <v>3.3549186146105261</v>
      </c>
      <c r="Y283" s="82"/>
    </row>
    <row r="284" spans="1:25" x14ac:dyDescent="0.2">
      <c r="A284" s="137"/>
      <c r="B284" s="45" t="s">
        <v>38</v>
      </c>
      <c r="C284" s="30">
        <v>987.03997089661402</v>
      </c>
      <c r="D284" s="46">
        <v>345849.80367549421</v>
      </c>
      <c r="E284" s="46">
        <v>131498.00227859666</v>
      </c>
      <c r="F284" s="73">
        <f t="shared" si="134"/>
        <v>0.38021707944058658</v>
      </c>
      <c r="G284" s="32">
        <f t="shared" si="146"/>
        <v>8.8053899385004741E-2</v>
      </c>
      <c r="H284" s="32">
        <f t="shared" si="148"/>
        <v>0.78793349098231791</v>
      </c>
      <c r="I284" s="47"/>
      <c r="J284" s="48">
        <v>867.02525409231851</v>
      </c>
      <c r="K284" s="49">
        <v>957.06902679553855</v>
      </c>
      <c r="L284" s="36">
        <f t="shared" si="136"/>
        <v>10.385369085642848</v>
      </c>
      <c r="M284" s="37">
        <f t="shared" si="137"/>
        <v>90.043772703220043</v>
      </c>
      <c r="N284" s="38"/>
      <c r="O284" s="50">
        <f t="shared" si="138"/>
        <v>31141621.111609478</v>
      </c>
      <c r="P284" s="40">
        <f t="shared" si="145"/>
        <v>8.7005076166214168E-2</v>
      </c>
      <c r="Q284" s="40">
        <f t="shared" si="147"/>
        <v>0.7816555187516474</v>
      </c>
      <c r="R284" s="41">
        <f t="shared" si="149"/>
        <v>279777009.31218612</v>
      </c>
      <c r="S284" s="42"/>
      <c r="T284" s="51">
        <v>3.2604207374645888</v>
      </c>
      <c r="Y284" s="82"/>
    </row>
    <row r="285" spans="1:25" x14ac:dyDescent="0.2">
      <c r="A285" s="137"/>
      <c r="B285" s="45" t="s">
        <v>39</v>
      </c>
      <c r="C285" s="30">
        <v>1160.5081524748698</v>
      </c>
      <c r="D285" s="46">
        <v>347248.9505897148</v>
      </c>
      <c r="E285" s="46">
        <v>117806.60935038826</v>
      </c>
      <c r="F285" s="73">
        <f t="shared" si="134"/>
        <v>0.33925691971227973</v>
      </c>
      <c r="G285" s="32">
        <f t="shared" si="146"/>
        <v>7.888584728953002E-2</v>
      </c>
      <c r="H285" s="32">
        <f t="shared" si="148"/>
        <v>0.86681933827184787</v>
      </c>
      <c r="I285" s="47"/>
      <c r="J285" s="48">
        <v>1052.7467329293459</v>
      </c>
      <c r="K285" s="49">
        <v>1135.1781737455281</v>
      </c>
      <c r="L285" s="36">
        <f t="shared" si="136"/>
        <v>7.8301302903890813</v>
      </c>
      <c r="M285" s="37">
        <f t="shared" si="137"/>
        <v>82.431440816182203</v>
      </c>
      <c r="N285" s="38"/>
      <c r="O285" s="50">
        <f t="shared" si="138"/>
        <v>28624231.319017455</v>
      </c>
      <c r="P285" s="40">
        <f t="shared" si="145"/>
        <v>7.9971862003741845E-2</v>
      </c>
      <c r="Q285" s="40">
        <f t="shared" si="147"/>
        <v>0.86162738075538925</v>
      </c>
      <c r="R285" s="41">
        <f t="shared" si="149"/>
        <v>308401240.63120359</v>
      </c>
      <c r="S285" s="42"/>
      <c r="T285" s="51">
        <v>2.3204560682841771</v>
      </c>
      <c r="Y285" s="82"/>
    </row>
    <row r="286" spans="1:25" x14ac:dyDescent="0.2">
      <c r="A286" s="137"/>
      <c r="B286" s="45" t="s">
        <v>40</v>
      </c>
      <c r="C286" s="30">
        <v>1497.7933069256703</v>
      </c>
      <c r="D286" s="46">
        <v>323443.49009248381</v>
      </c>
      <c r="E286" s="46">
        <v>94767.265217445383</v>
      </c>
      <c r="F286" s="73">
        <f t="shared" si="134"/>
        <v>0.29299481399470462</v>
      </c>
      <c r="G286" s="32">
        <f t="shared" si="146"/>
        <v>6.3458205386038871E-2</v>
      </c>
      <c r="H286" s="32">
        <f t="shared" si="148"/>
        <v>0.93027754365788673</v>
      </c>
      <c r="I286" s="47"/>
      <c r="J286" s="48">
        <v>1290.1941186211432</v>
      </c>
      <c r="K286" s="49">
        <v>1352.587428082918</v>
      </c>
      <c r="L286" s="36">
        <f t="shared" si="136"/>
        <v>4.8359629424179928</v>
      </c>
      <c r="M286" s="37">
        <f t="shared" si="137"/>
        <v>62.393309461774834</v>
      </c>
      <c r="N286" s="38"/>
      <c r="O286" s="50">
        <f t="shared" si="138"/>
        <v>20180709.770736843</v>
      </c>
      <c r="P286" s="40">
        <f t="shared" si="145"/>
        <v>5.638191359397976E-2</v>
      </c>
      <c r="Q286" s="40">
        <f t="shared" si="147"/>
        <v>0.91800929434936895</v>
      </c>
      <c r="R286" s="41">
        <f t="shared" si="149"/>
        <v>328581950.40194046</v>
      </c>
      <c r="S286" s="42"/>
      <c r="T286" s="51">
        <v>2.9273546535401427</v>
      </c>
      <c r="Y286" s="82"/>
    </row>
    <row r="287" spans="1:25" x14ac:dyDescent="0.2">
      <c r="A287" s="137"/>
      <c r="B287" s="45" t="s">
        <v>41</v>
      </c>
      <c r="C287" s="30">
        <v>2249.6265585578481</v>
      </c>
      <c r="D287" s="46">
        <v>360150.05754645192</v>
      </c>
      <c r="E287" s="46">
        <v>66965.300221107667</v>
      </c>
      <c r="F287" s="73">
        <f t="shared" si="134"/>
        <v>0.18593721927274862</v>
      </c>
      <c r="G287" s="32">
        <f t="shared" si="146"/>
        <v>4.4841409799240776E-2</v>
      </c>
      <c r="H287" s="32">
        <f t="shared" si="148"/>
        <v>0.97511895345712751</v>
      </c>
      <c r="I287" s="47"/>
      <c r="J287" s="48">
        <v>1779.4149924143157</v>
      </c>
      <c r="K287" s="49">
        <v>1833.2534910852162</v>
      </c>
      <c r="L287" s="54">
        <f t="shared" si="136"/>
        <v>3.0256291478050423</v>
      </c>
      <c r="M287" s="37">
        <f t="shared" si="137"/>
        <v>53.838498670900435</v>
      </c>
      <c r="N287" s="38"/>
      <c r="O287" s="50">
        <f t="shared" si="138"/>
        <v>19389938.394539367</v>
      </c>
      <c r="P287" s="40">
        <f t="shared" si="145"/>
        <v>5.4172615511213142E-2</v>
      </c>
      <c r="Q287" s="40">
        <f t="shared" si="147"/>
        <v>0.97218190986058206</v>
      </c>
      <c r="R287" s="41">
        <f t="shared" si="149"/>
        <v>347971888.79647982</v>
      </c>
      <c r="S287" s="42"/>
      <c r="T287" s="51">
        <v>2.3825042475259575</v>
      </c>
      <c r="Y287" s="82"/>
    </row>
    <row r="288" spans="1:25" ht="17" thickBot="1" x14ac:dyDescent="0.25">
      <c r="A288" s="138"/>
      <c r="B288" s="55" t="s">
        <v>42</v>
      </c>
      <c r="C288" s="56">
        <v>0</v>
      </c>
      <c r="D288" s="57">
        <v>356091.78176209744</v>
      </c>
      <c r="E288" s="57">
        <v>37156.877070065355</v>
      </c>
      <c r="F288" s="59">
        <f t="shared" si="134"/>
        <v>0.1043463482538039</v>
      </c>
      <c r="G288" s="61">
        <f t="shared" si="146"/>
        <v>2.4881046542872553E-2</v>
      </c>
      <c r="H288" s="61">
        <f t="shared" si="148"/>
        <v>1</v>
      </c>
      <c r="I288" s="47"/>
      <c r="J288" s="62">
        <v>4013.5818081595075</v>
      </c>
      <c r="K288" s="77">
        <v>4041.5434059441254</v>
      </c>
      <c r="L288" s="64">
        <f t="shared" si="136"/>
        <v>0.69667442003480406</v>
      </c>
      <c r="M288" s="78">
        <f t="shared" si="137"/>
        <v>27.961597784617879</v>
      </c>
      <c r="N288" s="38"/>
      <c r="O288" s="66">
        <f t="shared" si="138"/>
        <v>9956895.1760396976</v>
      </c>
      <c r="P288" s="67">
        <f t="shared" si="145"/>
        <v>2.7818090139417655E-2</v>
      </c>
      <c r="Q288" s="67">
        <f t="shared" si="147"/>
        <v>0.99999999999999967</v>
      </c>
      <c r="R288" s="68">
        <f t="shared" si="149"/>
        <v>357928783.97251952</v>
      </c>
      <c r="S288" s="42"/>
      <c r="T288" s="69">
        <v>2.3836415127145067</v>
      </c>
      <c r="Y288" s="82"/>
    </row>
    <row r="289" spans="1:20" ht="17" thickTop="1" x14ac:dyDescent="0.2">
      <c r="A289" s="139" t="s">
        <v>68</v>
      </c>
      <c r="B289" s="29" t="s">
        <v>32</v>
      </c>
      <c r="C289" s="80">
        <v>0</v>
      </c>
      <c r="D289" s="31">
        <v>7097758.4764966862</v>
      </c>
      <c r="E289" s="31">
        <v>3143714.850467742</v>
      </c>
      <c r="F289" s="73">
        <f t="shared" si="134"/>
        <v>0.44291657160183023</v>
      </c>
      <c r="G289" s="83">
        <f>E289/$E$289</f>
        <v>1</v>
      </c>
      <c r="H289" s="73"/>
      <c r="I289" s="33"/>
      <c r="J289" s="34">
        <v>980.61728272257949</v>
      </c>
      <c r="K289" s="35">
        <v>1088.1938447452956</v>
      </c>
      <c r="L289" s="36">
        <f t="shared" si="136"/>
        <v>10.970290236374503</v>
      </c>
      <c r="M289" s="37">
        <f t="shared" si="137"/>
        <v>107.57656202271608</v>
      </c>
      <c r="N289" s="38"/>
      <c r="O289" s="74">
        <f t="shared" si="138"/>
        <v>763552454.96910453</v>
      </c>
      <c r="P289" s="70">
        <f t="shared" ref="P289:P299" si="150">O289/SUM($O$290:$O$299)</f>
        <v>0.99999999999999889</v>
      </c>
      <c r="Q289" s="70"/>
      <c r="R289" s="75"/>
      <c r="S289" s="42"/>
      <c r="T289" s="43">
        <v>2.9704216233505107</v>
      </c>
    </row>
    <row r="290" spans="1:20" x14ac:dyDescent="0.2">
      <c r="A290" s="137"/>
      <c r="B290" s="45" t="s">
        <v>33</v>
      </c>
      <c r="C290" s="30">
        <v>104.05069063396891</v>
      </c>
      <c r="D290" s="46">
        <v>706317.75974960381</v>
      </c>
      <c r="E290" s="46">
        <v>508940.41287648462</v>
      </c>
      <c r="F290" s="73">
        <f t="shared" si="134"/>
        <v>0.7205544612907776</v>
      </c>
      <c r="G290" s="32">
        <f t="shared" ref="G290:G299" si="151">E290/$E$289</f>
        <v>0.16189140462302465</v>
      </c>
      <c r="H290" s="32">
        <f>G290</f>
        <v>0.16189140462302465</v>
      </c>
      <c r="I290" s="47"/>
      <c r="J290" s="48">
        <v>25.425650482397455</v>
      </c>
      <c r="K290" s="49">
        <v>238.42510705684032</v>
      </c>
      <c r="L290" s="36">
        <f t="shared" si="136"/>
        <v>837.73454182383841</v>
      </c>
      <c r="M290" s="37">
        <f t="shared" si="137"/>
        <v>212.99945657444286</v>
      </c>
      <c r="N290" s="38"/>
      <c r="O290" s="50">
        <f t="shared" si="138"/>
        <v>150445298.99554351</v>
      </c>
      <c r="P290" s="40">
        <f t="shared" si="150"/>
        <v>0.19703335116855958</v>
      </c>
      <c r="Q290" s="40">
        <f>P290</f>
        <v>0.19703335116855958</v>
      </c>
      <c r="R290" s="41">
        <f>O290</f>
        <v>150445298.99554351</v>
      </c>
      <c r="S290" s="42"/>
      <c r="T290" s="51">
        <v>2.8064067044307026</v>
      </c>
    </row>
    <row r="291" spans="1:20" x14ac:dyDescent="0.2">
      <c r="A291" s="137"/>
      <c r="B291" s="45" t="s">
        <v>34</v>
      </c>
      <c r="C291" s="30">
        <v>271.31256814808563</v>
      </c>
      <c r="D291" s="46">
        <v>711114.50606237224</v>
      </c>
      <c r="E291" s="46">
        <v>515614.39571824588</v>
      </c>
      <c r="F291" s="73">
        <f t="shared" si="134"/>
        <v>0.72507928234137453</v>
      </c>
      <c r="G291" s="32">
        <f t="shared" si="151"/>
        <v>0.16401436524738541</v>
      </c>
      <c r="H291" s="32">
        <f>G291+H290</f>
        <v>0.32590576987041009</v>
      </c>
      <c r="I291" s="47"/>
      <c r="J291" s="48">
        <v>206.51812190409325</v>
      </c>
      <c r="K291" s="49">
        <v>370.22250604983032</v>
      </c>
      <c r="L291" s="36">
        <f t="shared" si="136"/>
        <v>79.268774399256444</v>
      </c>
      <c r="M291" s="37">
        <f t="shared" si="137"/>
        <v>163.70438414573707</v>
      </c>
      <c r="N291" s="38"/>
      <c r="O291" s="50">
        <f t="shared" si="138"/>
        <v>116412562.27204065</v>
      </c>
      <c r="P291" s="40">
        <f t="shared" si="150"/>
        <v>0.15246177458332041</v>
      </c>
      <c r="Q291" s="40">
        <f t="shared" ref="Q291:Q299" si="152">P291+Q290</f>
        <v>0.34949512575188002</v>
      </c>
      <c r="R291" s="41">
        <f>O291+R290</f>
        <v>266857861.26758415</v>
      </c>
      <c r="S291" s="42"/>
      <c r="T291" s="51">
        <v>4.0718480465743427</v>
      </c>
    </row>
    <row r="292" spans="1:20" x14ac:dyDescent="0.2">
      <c r="A292" s="137"/>
      <c r="B292" s="45" t="s">
        <v>35</v>
      </c>
      <c r="C292" s="30">
        <v>396.10369043326125</v>
      </c>
      <c r="D292" s="46">
        <v>682145.80649759411</v>
      </c>
      <c r="E292" s="46">
        <v>428456.57310102723</v>
      </c>
      <c r="F292" s="73">
        <f t="shared" si="134"/>
        <v>0.62810116110057534</v>
      </c>
      <c r="G292" s="32">
        <f t="shared" si="151"/>
        <v>0.13628989697881749</v>
      </c>
      <c r="H292" s="32">
        <f t="shared" ref="H292:H299" si="153">G292+H291</f>
        <v>0.46219566684922758</v>
      </c>
      <c r="I292" s="47"/>
      <c r="J292" s="48">
        <v>336.2038986582703</v>
      </c>
      <c r="K292" s="49">
        <v>472.8969657169946</v>
      </c>
      <c r="L292" s="36">
        <f t="shared" si="136"/>
        <v>40.657787611696918</v>
      </c>
      <c r="M292" s="37">
        <f t="shared" si="137"/>
        <v>136.6930670587243</v>
      </c>
      <c r="N292" s="38"/>
      <c r="O292" s="50">
        <f t="shared" si="138"/>
        <v>93244602.471403196</v>
      </c>
      <c r="P292" s="40">
        <f t="shared" si="150"/>
        <v>0.12211944557912008</v>
      </c>
      <c r="Q292" s="40">
        <f t="shared" si="152"/>
        <v>0.4716145713310001</v>
      </c>
      <c r="R292" s="41">
        <f t="shared" ref="R292:R299" si="154">O292+R291</f>
        <v>360102463.73898733</v>
      </c>
      <c r="S292" s="42"/>
      <c r="T292" s="51">
        <v>3.7196002878425665</v>
      </c>
    </row>
    <row r="293" spans="1:20" x14ac:dyDescent="0.2">
      <c r="A293" s="137"/>
      <c r="B293" s="45" t="s">
        <v>36</v>
      </c>
      <c r="C293" s="30">
        <v>522.39464633961143</v>
      </c>
      <c r="D293" s="46">
        <v>658762.109554825</v>
      </c>
      <c r="E293" s="46">
        <v>360210.79658412456</v>
      </c>
      <c r="F293" s="73">
        <f t="shared" si="134"/>
        <v>0.54679950677118638</v>
      </c>
      <c r="G293" s="32">
        <f t="shared" si="151"/>
        <v>0.11458125616276238</v>
      </c>
      <c r="H293" s="32">
        <f t="shared" si="153"/>
        <v>0.57677692301198991</v>
      </c>
      <c r="I293" s="47"/>
      <c r="J293" s="48">
        <v>456.69792881560772</v>
      </c>
      <c r="K293" s="49">
        <v>578.94539261191653</v>
      </c>
      <c r="L293" s="36">
        <f t="shared" si="136"/>
        <v>26.767685177233712</v>
      </c>
      <c r="M293" s="37">
        <f t="shared" si="137"/>
        <v>122.24746379630881</v>
      </c>
      <c r="N293" s="38"/>
      <c r="O293" s="50">
        <f t="shared" si="138"/>
        <v>80531997.138183489</v>
      </c>
      <c r="P293" s="40">
        <f t="shared" si="150"/>
        <v>0.10547015678371691</v>
      </c>
      <c r="Q293" s="40">
        <f t="shared" si="152"/>
        <v>0.577084728114717</v>
      </c>
      <c r="R293" s="41">
        <f t="shared" si="154"/>
        <v>440634460.8771708</v>
      </c>
      <c r="S293" s="42"/>
      <c r="T293" s="51">
        <v>3.5641826948146456</v>
      </c>
    </row>
    <row r="294" spans="1:20" x14ac:dyDescent="0.2">
      <c r="A294" s="137"/>
      <c r="B294" s="45" t="s">
        <v>37</v>
      </c>
      <c r="C294" s="30">
        <v>636.49846313219791</v>
      </c>
      <c r="D294" s="46">
        <v>789933.39585354435</v>
      </c>
      <c r="E294" s="46">
        <v>388041.2512603603</v>
      </c>
      <c r="F294" s="73">
        <f t="shared" si="134"/>
        <v>0.4912328726665256</v>
      </c>
      <c r="G294" s="32">
        <f t="shared" si="151"/>
        <v>0.12343398486113492</v>
      </c>
      <c r="H294" s="32">
        <f t="shared" si="153"/>
        <v>0.70021090787312479</v>
      </c>
      <c r="I294" s="47"/>
      <c r="J294" s="48">
        <v>561.56588901978489</v>
      </c>
      <c r="K294" s="49">
        <v>683.67763485805324</v>
      </c>
      <c r="L294" s="36">
        <f t="shared" si="136"/>
        <v>21.744865246607993</v>
      </c>
      <c r="M294" s="37">
        <f t="shared" si="137"/>
        <v>122.11174583826835</v>
      </c>
      <c r="N294" s="38"/>
      <c r="O294" s="50">
        <f t="shared" si="138"/>
        <v>96460146.063628227</v>
      </c>
      <c r="P294" s="40">
        <f t="shared" si="150"/>
        <v>0.1263307392123193</v>
      </c>
      <c r="Q294" s="40">
        <f t="shared" si="152"/>
        <v>0.7034154673270363</v>
      </c>
      <c r="R294" s="41">
        <f t="shared" si="154"/>
        <v>537094606.940799</v>
      </c>
      <c r="S294" s="42"/>
      <c r="T294" s="51">
        <v>3.2035526344284881</v>
      </c>
    </row>
    <row r="295" spans="1:20" x14ac:dyDescent="0.2">
      <c r="A295" s="137"/>
      <c r="B295" s="45" t="s">
        <v>38</v>
      </c>
      <c r="C295" s="30">
        <v>807.13910939993241</v>
      </c>
      <c r="D295" s="46">
        <v>709423.04279490572</v>
      </c>
      <c r="E295" s="46">
        <v>322167.96552249201</v>
      </c>
      <c r="F295" s="73">
        <f t="shared" si="134"/>
        <v>0.45412672846550151</v>
      </c>
      <c r="G295" s="32">
        <f t="shared" si="151"/>
        <v>0.10248002151803234</v>
      </c>
      <c r="H295" s="32">
        <f t="shared" si="153"/>
        <v>0.80269092939115716</v>
      </c>
      <c r="I295" s="47"/>
      <c r="J295" s="48">
        <v>724.82827414752967</v>
      </c>
      <c r="K295" s="49">
        <v>835.80402769448176</v>
      </c>
      <c r="L295" s="36">
        <f t="shared" si="136"/>
        <v>15.310627014029032</v>
      </c>
      <c r="M295" s="37">
        <f t="shared" si="137"/>
        <v>110.97575354695209</v>
      </c>
      <c r="N295" s="38"/>
      <c r="O295" s="50">
        <f t="shared" si="138"/>
        <v>78728756.75773631</v>
      </c>
      <c r="P295" s="40">
        <f t="shared" si="150"/>
        <v>0.10310851107265684</v>
      </c>
      <c r="Q295" s="40">
        <f t="shared" si="152"/>
        <v>0.80652397839969314</v>
      </c>
      <c r="R295" s="41">
        <f t="shared" si="154"/>
        <v>615823363.69853532</v>
      </c>
      <c r="S295" s="42"/>
      <c r="T295" s="51">
        <v>3.2140615697257204</v>
      </c>
    </row>
    <row r="296" spans="1:20" x14ac:dyDescent="0.2">
      <c r="A296" s="137"/>
      <c r="B296" s="45" t="s">
        <v>39</v>
      </c>
      <c r="C296" s="30">
        <v>1043.2146736411853</v>
      </c>
      <c r="D296" s="46">
        <v>669005.96619297506</v>
      </c>
      <c r="E296" s="46">
        <v>263573.24941646575</v>
      </c>
      <c r="F296" s="73">
        <f t="shared" si="134"/>
        <v>0.39397742731107116</v>
      </c>
      <c r="G296" s="32">
        <f t="shared" si="151"/>
        <v>8.3841334839020037E-2</v>
      </c>
      <c r="H296" s="32">
        <f t="shared" si="153"/>
        <v>0.88653226423017717</v>
      </c>
      <c r="I296" s="47"/>
      <c r="J296" s="48">
        <v>923.68737307112121</v>
      </c>
      <c r="K296" s="49">
        <v>1013.000298785216</v>
      </c>
      <c r="L296" s="36">
        <f t="shared" si="136"/>
        <v>9.6691725271877296</v>
      </c>
      <c r="M296" s="37">
        <f t="shared" si="137"/>
        <v>89.312925714094831</v>
      </c>
      <c r="N296" s="38"/>
      <c r="O296" s="50">
        <f t="shared" si="138"/>
        <v>59750880.160879418</v>
      </c>
      <c r="P296" s="40">
        <f t="shared" si="150"/>
        <v>7.8253798769197913E-2</v>
      </c>
      <c r="Q296" s="40">
        <f t="shared" si="152"/>
        <v>0.88477777716889106</v>
      </c>
      <c r="R296" s="41">
        <f t="shared" si="154"/>
        <v>675574243.8594147</v>
      </c>
      <c r="S296" s="42"/>
      <c r="T296" s="51">
        <v>3.095133148162331</v>
      </c>
    </row>
    <row r="297" spans="1:20" x14ac:dyDescent="0.2">
      <c r="A297" s="137"/>
      <c r="B297" s="45" t="s">
        <v>40</v>
      </c>
      <c r="C297" s="30">
        <v>1298.9173923091832</v>
      </c>
      <c r="D297" s="46">
        <v>735599.95635755768</v>
      </c>
      <c r="E297" s="46">
        <v>150021.93432921713</v>
      </c>
      <c r="F297" s="73">
        <f t="shared" si="134"/>
        <v>0.20394500167193461</v>
      </c>
      <c r="G297" s="32">
        <f t="shared" si="151"/>
        <v>4.772122837632551E-2</v>
      </c>
      <c r="H297" s="32">
        <f t="shared" si="153"/>
        <v>0.9342534926065027</v>
      </c>
      <c r="I297" s="47"/>
      <c r="J297" s="48">
        <v>1126.371287858809</v>
      </c>
      <c r="K297" s="49">
        <v>1178.1963526484724</v>
      </c>
      <c r="L297" s="36">
        <f t="shared" si="136"/>
        <v>4.6010640850213003</v>
      </c>
      <c r="M297" s="37">
        <f t="shared" si="137"/>
        <v>51.825064789663429</v>
      </c>
      <c r="N297" s="38"/>
      <c r="O297" s="50">
        <f t="shared" si="138"/>
        <v>38122515.397504017</v>
      </c>
      <c r="P297" s="40">
        <f t="shared" si="150"/>
        <v>4.9927827681526503E-2</v>
      </c>
      <c r="Q297" s="40">
        <f t="shared" si="152"/>
        <v>0.93470560485041754</v>
      </c>
      <c r="R297" s="41">
        <f t="shared" si="154"/>
        <v>713696759.25691867</v>
      </c>
      <c r="S297" s="42"/>
      <c r="T297" s="51">
        <v>2.2357174634610519</v>
      </c>
    </row>
    <row r="298" spans="1:20" x14ac:dyDescent="0.2">
      <c r="A298" s="137"/>
      <c r="B298" s="45" t="s">
        <v>41</v>
      </c>
      <c r="C298" s="30">
        <v>1987.280495355013</v>
      </c>
      <c r="D298" s="46">
        <v>707165.60862496891</v>
      </c>
      <c r="E298" s="46">
        <v>145084.70805143286</v>
      </c>
      <c r="F298" s="73">
        <f t="shared" si="134"/>
        <v>0.20516369331582643</v>
      </c>
      <c r="G298" s="32">
        <f t="shared" si="151"/>
        <v>4.6150721344795705E-2</v>
      </c>
      <c r="H298" s="32">
        <f t="shared" si="153"/>
        <v>0.9804042139512984</v>
      </c>
      <c r="I298" s="47"/>
      <c r="J298" s="48">
        <v>1579.3141722281571</v>
      </c>
      <c r="K298" s="49">
        <v>1627.0551620632343</v>
      </c>
      <c r="L298" s="54">
        <f t="shared" si="136"/>
        <v>3.0228937772224462</v>
      </c>
      <c r="M298" s="37">
        <f t="shared" si="137"/>
        <v>47.740989835077244</v>
      </c>
      <c r="N298" s="38"/>
      <c r="O298" s="50">
        <f t="shared" si="138"/>
        <v>33760786.133080855</v>
      </c>
      <c r="P298" s="40">
        <f t="shared" si="150"/>
        <v>4.4215411676525714E-2</v>
      </c>
      <c r="Q298" s="40">
        <f t="shared" si="152"/>
        <v>0.9789210165269433</v>
      </c>
      <c r="R298" s="41">
        <f t="shared" si="154"/>
        <v>747457545.38999951</v>
      </c>
      <c r="S298" s="42"/>
      <c r="T298" s="51">
        <v>2.6191231655616836</v>
      </c>
    </row>
    <row r="299" spans="1:20" ht="17" thickBot="1" x14ac:dyDescent="0.25">
      <c r="A299" s="138"/>
      <c r="B299" s="55" t="s">
        <v>42</v>
      </c>
      <c r="C299" s="56">
        <v>0</v>
      </c>
      <c r="D299" s="57">
        <v>728290.32480833214</v>
      </c>
      <c r="E299" s="57">
        <v>61603.56360789304</v>
      </c>
      <c r="F299" s="59">
        <f t="shared" si="134"/>
        <v>8.4586546751263744E-2</v>
      </c>
      <c r="G299" s="76">
        <f t="shared" si="151"/>
        <v>1.9595786048701991E-2</v>
      </c>
      <c r="H299" s="61">
        <f t="shared" si="153"/>
        <v>1.0000000000000004</v>
      </c>
      <c r="I299" s="47"/>
      <c r="J299" s="62">
        <v>3767.7493643305211</v>
      </c>
      <c r="K299" s="77">
        <v>3789.8489433457189</v>
      </c>
      <c r="L299" s="64">
        <f t="shared" si="136"/>
        <v>0.5865458892891251</v>
      </c>
      <c r="M299" s="78">
        <f t="shared" si="137"/>
        <v>22.099579015197833</v>
      </c>
      <c r="N299" s="38"/>
      <c r="O299" s="66">
        <f t="shared" si="138"/>
        <v>16094909.57910583</v>
      </c>
      <c r="P299" s="67">
        <f t="shared" si="150"/>
        <v>2.1078983473056947E-2</v>
      </c>
      <c r="Q299" s="67">
        <f t="shared" si="152"/>
        <v>1.0000000000000002</v>
      </c>
      <c r="R299" s="68">
        <f t="shared" si="154"/>
        <v>763552454.96910536</v>
      </c>
      <c r="S299" s="42"/>
      <c r="T299" s="69">
        <v>2.3362036193307953</v>
      </c>
    </row>
    <row r="300" spans="1:20" ht="17" thickTop="1" x14ac:dyDescent="0.2">
      <c r="A300" s="139" t="s">
        <v>69</v>
      </c>
      <c r="B300" s="29" t="s">
        <v>32</v>
      </c>
      <c r="C300" s="80">
        <v>0</v>
      </c>
      <c r="D300" s="31">
        <v>3041719.6878325678</v>
      </c>
      <c r="E300" s="31">
        <v>981036.0579141716</v>
      </c>
      <c r="F300" s="73">
        <f t="shared" si="134"/>
        <v>0.3225267804388729</v>
      </c>
      <c r="G300" s="32">
        <f>E300/$E$300</f>
        <v>1</v>
      </c>
      <c r="H300" s="73"/>
      <c r="I300" s="33"/>
      <c r="J300" s="34">
        <v>2040.6419111605126</v>
      </c>
      <c r="K300" s="35">
        <v>2112.916992922736</v>
      </c>
      <c r="L300" s="36">
        <f t="shared" si="136"/>
        <v>3.5417816995202633</v>
      </c>
      <c r="M300" s="37">
        <f t="shared" si="137"/>
        <v>72.275081762223408</v>
      </c>
      <c r="N300" s="38"/>
      <c r="O300" s="74">
        <f t="shared" si="138"/>
        <v>219840539.13586351</v>
      </c>
      <c r="P300" s="70">
        <f t="shared" ref="P300:P310" si="155">O300/SUM($O$301:$O$310)</f>
        <v>0.99999999999999301</v>
      </c>
      <c r="Q300" s="70"/>
      <c r="R300" s="75"/>
      <c r="S300" s="42"/>
      <c r="T300" s="43">
        <v>3.0055371317042447</v>
      </c>
    </row>
    <row r="301" spans="1:20" x14ac:dyDescent="0.2">
      <c r="A301" s="137"/>
      <c r="B301" s="45" t="s">
        <v>33</v>
      </c>
      <c r="C301" s="30">
        <v>162.45016303538125</v>
      </c>
      <c r="D301" s="46">
        <v>302183.49276050652</v>
      </c>
      <c r="E301" s="46">
        <v>207713.86830638029</v>
      </c>
      <c r="F301" s="73">
        <f t="shared" si="134"/>
        <v>0.68737662143247025</v>
      </c>
      <c r="G301" s="32">
        <f t="shared" ref="G301:G310" si="156">E301/$E$300</f>
        <v>0.21172908643950442</v>
      </c>
      <c r="H301" s="32">
        <f>G301</f>
        <v>0.21172908643950442</v>
      </c>
      <c r="I301" s="47"/>
      <c r="J301" s="48">
        <v>45.281206905586352</v>
      </c>
      <c r="K301" s="49">
        <v>220.96229607613725</v>
      </c>
      <c r="L301" s="36">
        <f t="shared" si="136"/>
        <v>387.97792986581612</v>
      </c>
      <c r="M301" s="37">
        <f t="shared" si="137"/>
        <v>175.68108917055091</v>
      </c>
      <c r="N301" s="38"/>
      <c r="O301" s="50">
        <f t="shared" si="138"/>
        <v>53087925.137527071</v>
      </c>
      <c r="P301" s="40">
        <f t="shared" si="155"/>
        <v>0.241483783410474</v>
      </c>
      <c r="Q301" s="40">
        <f>P301</f>
        <v>0.241483783410474</v>
      </c>
      <c r="R301" s="41">
        <f>O301</f>
        <v>53087925.137527071</v>
      </c>
      <c r="S301" s="42"/>
      <c r="T301" s="51">
        <v>3.2005477391860895</v>
      </c>
    </row>
    <row r="302" spans="1:20" x14ac:dyDescent="0.2">
      <c r="A302" s="137"/>
      <c r="B302" s="45" t="s">
        <v>34</v>
      </c>
      <c r="C302" s="30">
        <v>352.54417424194406</v>
      </c>
      <c r="D302" s="46">
        <v>305448.00032728503</v>
      </c>
      <c r="E302" s="46">
        <v>183765.60272457276</v>
      </c>
      <c r="F302" s="73">
        <f t="shared" si="134"/>
        <v>0.60162647169950179</v>
      </c>
      <c r="G302" s="32">
        <f t="shared" si="156"/>
        <v>0.18731788831012566</v>
      </c>
      <c r="H302" s="32">
        <f>G302+H301</f>
        <v>0.39904697474963008</v>
      </c>
      <c r="I302" s="47"/>
      <c r="J302" s="48">
        <v>275.71840383826799</v>
      </c>
      <c r="K302" s="49">
        <v>395.55287828339522</v>
      </c>
      <c r="L302" s="36">
        <f t="shared" si="136"/>
        <v>43.46263172023157</v>
      </c>
      <c r="M302" s="37">
        <f t="shared" si="137"/>
        <v>119.83447444512723</v>
      </c>
      <c r="N302" s="38"/>
      <c r="O302" s="50">
        <f t="shared" si="138"/>
        <v>36603200.589535251</v>
      </c>
      <c r="P302" s="40">
        <f t="shared" si="155"/>
        <v>0.16649886655760915</v>
      </c>
      <c r="Q302" s="40">
        <f t="shared" ref="Q302:Q310" si="157">P302+Q301</f>
        <v>0.40798264996808314</v>
      </c>
      <c r="R302" s="41">
        <f>O302+R301</f>
        <v>89691125.727062315</v>
      </c>
      <c r="S302" s="42"/>
      <c r="T302" s="51">
        <v>3.8620954741719276</v>
      </c>
    </row>
    <row r="303" spans="1:20" x14ac:dyDescent="0.2">
      <c r="A303" s="137"/>
      <c r="B303" s="45" t="s">
        <v>35</v>
      </c>
      <c r="C303" s="30">
        <v>520.3586764357716</v>
      </c>
      <c r="D303" s="46">
        <v>297914.39078863739</v>
      </c>
      <c r="E303" s="46">
        <v>153262.55507868214</v>
      </c>
      <c r="F303" s="73">
        <f t="shared" si="134"/>
        <v>0.51445166738325843</v>
      </c>
      <c r="G303" s="32">
        <f t="shared" si="156"/>
        <v>0.15622520073782109</v>
      </c>
      <c r="H303" s="32">
        <f t="shared" ref="H303:H310" si="158">G303+H302</f>
        <v>0.55527217548745122</v>
      </c>
      <c r="I303" s="47"/>
      <c r="J303" s="48">
        <v>428.15212807750908</v>
      </c>
      <c r="K303" s="49">
        <v>537.77877354601208</v>
      </c>
      <c r="L303" s="36">
        <f t="shared" si="136"/>
        <v>25.604601327278019</v>
      </c>
      <c r="M303" s="37">
        <f t="shared" si="137"/>
        <v>109.626645468503</v>
      </c>
      <c r="N303" s="38"/>
      <c r="O303" s="50">
        <f t="shared" si="138"/>
        <v>32659355.298951007</v>
      </c>
      <c r="P303" s="40">
        <f t="shared" si="155"/>
        <v>0.14855929405616583</v>
      </c>
      <c r="Q303" s="40">
        <f t="shared" si="157"/>
        <v>0.55654194402424895</v>
      </c>
      <c r="R303" s="41">
        <f t="shared" ref="R303:R310" si="159">O303+R302</f>
        <v>122350481.02601331</v>
      </c>
      <c r="S303" s="42"/>
      <c r="T303" s="51">
        <v>3.7866280017893579</v>
      </c>
    </row>
    <row r="304" spans="1:20" x14ac:dyDescent="0.2">
      <c r="A304" s="137"/>
      <c r="B304" s="45" t="s">
        <v>36</v>
      </c>
      <c r="C304" s="30">
        <v>696.55486763111253</v>
      </c>
      <c r="D304" s="46">
        <v>296346.10625711002</v>
      </c>
      <c r="E304" s="46">
        <v>126892.25207137087</v>
      </c>
      <c r="F304" s="73">
        <f t="shared" si="134"/>
        <v>0.42818936841801825</v>
      </c>
      <c r="G304" s="32">
        <f t="shared" si="156"/>
        <v>0.12934514592782925</v>
      </c>
      <c r="H304" s="32">
        <f t="shared" si="158"/>
        <v>0.68461732141528042</v>
      </c>
      <c r="I304" s="47"/>
      <c r="J304" s="48">
        <v>588.01877500931914</v>
      </c>
      <c r="K304" s="49">
        <v>680.6828695735162</v>
      </c>
      <c r="L304" s="36">
        <f t="shared" si="136"/>
        <v>15.75869657609632</v>
      </c>
      <c r="M304" s="37">
        <f t="shared" si="137"/>
        <v>92.664094564197057</v>
      </c>
      <c r="N304" s="38"/>
      <c r="O304" s="50">
        <f t="shared" si="138"/>
        <v>27460643.613940433</v>
      </c>
      <c r="P304" s="40">
        <f t="shared" si="155"/>
        <v>0.12491164605891593</v>
      </c>
      <c r="Q304" s="40">
        <f t="shared" si="157"/>
        <v>0.68145359008316486</v>
      </c>
      <c r="R304" s="41">
        <f t="shared" si="159"/>
        <v>149811124.63995373</v>
      </c>
      <c r="S304" s="42"/>
      <c r="T304" s="51">
        <v>3.1839672318633272</v>
      </c>
    </row>
    <row r="305" spans="1:20" x14ac:dyDescent="0.2">
      <c r="A305" s="137"/>
      <c r="B305" s="45" t="s">
        <v>37</v>
      </c>
      <c r="C305" s="30">
        <v>953.078559672918</v>
      </c>
      <c r="D305" s="46">
        <v>317826.72543073306</v>
      </c>
      <c r="E305" s="46">
        <v>112877.56848856964</v>
      </c>
      <c r="F305" s="73">
        <f t="shared" si="134"/>
        <v>0.35515442678897718</v>
      </c>
      <c r="G305" s="32">
        <f t="shared" si="156"/>
        <v>0.11505955115305763</v>
      </c>
      <c r="H305" s="32">
        <f t="shared" si="158"/>
        <v>0.79967687256833808</v>
      </c>
      <c r="I305" s="47"/>
      <c r="J305" s="48">
        <v>802.00654637167656</v>
      </c>
      <c r="K305" s="49">
        <v>879.90897478799002</v>
      </c>
      <c r="L305" s="36">
        <f t="shared" si="136"/>
        <v>9.7134404661344043</v>
      </c>
      <c r="M305" s="37">
        <f t="shared" si="137"/>
        <v>77.902428416313455</v>
      </c>
      <c r="N305" s="38"/>
      <c r="O305" s="50">
        <f t="shared" si="138"/>
        <v>24759473.726658992</v>
      </c>
      <c r="P305" s="40">
        <f t="shared" si="155"/>
        <v>0.11262469526312993</v>
      </c>
      <c r="Q305" s="40">
        <f t="shared" si="157"/>
        <v>0.79407828534629477</v>
      </c>
      <c r="R305" s="41">
        <f t="shared" si="159"/>
        <v>174570598.36661273</v>
      </c>
      <c r="S305" s="42"/>
      <c r="T305" s="51">
        <v>3.2605910569518617</v>
      </c>
    </row>
    <row r="306" spans="1:20" x14ac:dyDescent="0.2">
      <c r="A306" s="137"/>
      <c r="B306" s="45" t="s">
        <v>38</v>
      </c>
      <c r="C306" s="30">
        <v>1373.0817968836759</v>
      </c>
      <c r="D306" s="46">
        <v>303317.97840683453</v>
      </c>
      <c r="E306" s="46">
        <v>85196.570361980266</v>
      </c>
      <c r="F306" s="73">
        <f t="shared" si="134"/>
        <v>0.28088203280752372</v>
      </c>
      <c r="G306" s="32">
        <f t="shared" si="156"/>
        <v>8.6843464798960435E-2</v>
      </c>
      <c r="H306" s="32">
        <f t="shared" si="158"/>
        <v>0.88652033736729852</v>
      </c>
      <c r="I306" s="47"/>
      <c r="J306" s="48">
        <v>1128.3143404899376</v>
      </c>
      <c r="K306" s="49">
        <v>1195.2144068672601</v>
      </c>
      <c r="L306" s="36">
        <f t="shared" si="136"/>
        <v>5.9292046530466935</v>
      </c>
      <c r="M306" s="37">
        <f t="shared" si="137"/>
        <v>66.900066377322446</v>
      </c>
      <c r="N306" s="38"/>
      <c r="O306" s="50">
        <f t="shared" si="138"/>
        <v>20291992.888852488</v>
      </c>
      <c r="P306" s="40">
        <f t="shared" si="155"/>
        <v>9.2303234738301404E-2</v>
      </c>
      <c r="Q306" s="40">
        <f t="shared" si="157"/>
        <v>0.88638152008459614</v>
      </c>
      <c r="R306" s="41">
        <f t="shared" si="159"/>
        <v>194862591.25546521</v>
      </c>
      <c r="S306" s="42"/>
      <c r="T306" s="51">
        <v>2.6729894897232649</v>
      </c>
    </row>
    <row r="307" spans="1:20" x14ac:dyDescent="0.2">
      <c r="A307" s="137"/>
      <c r="B307" s="45" t="s">
        <v>39</v>
      </c>
      <c r="C307" s="30">
        <v>1993.5951943299581</v>
      </c>
      <c r="D307" s="46">
        <v>275119.18397350784</v>
      </c>
      <c r="E307" s="46">
        <v>62956.696444460722</v>
      </c>
      <c r="F307" s="73">
        <f t="shared" si="134"/>
        <v>0.22883426569963597</v>
      </c>
      <c r="G307" s="32">
        <f t="shared" si="156"/>
        <v>6.4173682441719837E-2</v>
      </c>
      <c r="H307" s="32">
        <f t="shared" si="158"/>
        <v>0.95069401980901835</v>
      </c>
      <c r="I307" s="47"/>
      <c r="J307" s="48">
        <v>1657.6670558269411</v>
      </c>
      <c r="K307" s="49">
        <v>1706.1414536548639</v>
      </c>
      <c r="L307" s="36">
        <f t="shared" si="136"/>
        <v>2.9242541593336391</v>
      </c>
      <c r="M307" s="37">
        <f t="shared" si="137"/>
        <v>48.474397827922758</v>
      </c>
      <c r="N307" s="38"/>
      <c r="O307" s="50">
        <f t="shared" si="138"/>
        <v>13336236.774025289</v>
      </c>
      <c r="P307" s="40">
        <f t="shared" si="155"/>
        <v>6.0663228112733454E-2</v>
      </c>
      <c r="Q307" s="40">
        <f t="shared" si="157"/>
        <v>0.94704474819732964</v>
      </c>
      <c r="R307" s="41">
        <f t="shared" si="159"/>
        <v>208198828.0294905</v>
      </c>
      <c r="S307" s="42"/>
      <c r="T307" s="51">
        <v>3.2555570022951699</v>
      </c>
    </row>
    <row r="308" spans="1:20" x14ac:dyDescent="0.2">
      <c r="A308" s="137"/>
      <c r="B308" s="45" t="s">
        <v>40</v>
      </c>
      <c r="C308" s="30">
        <v>3134.926772444976</v>
      </c>
      <c r="D308" s="46">
        <v>334736.08833825868</v>
      </c>
      <c r="E308" s="46">
        <v>29753.495365295483</v>
      </c>
      <c r="F308" s="73">
        <f t="shared" si="134"/>
        <v>8.8886428448757146E-2</v>
      </c>
      <c r="G308" s="32">
        <f t="shared" si="156"/>
        <v>3.0328646052578165E-2</v>
      </c>
      <c r="H308" s="32">
        <f t="shared" si="158"/>
        <v>0.98102266586159648</v>
      </c>
      <c r="I308" s="47"/>
      <c r="J308" s="48">
        <v>2487.0270249105611</v>
      </c>
      <c r="K308" s="49">
        <v>2508.7812754214115</v>
      </c>
      <c r="L308" s="36">
        <f t="shared" si="136"/>
        <v>0.87470905193050008</v>
      </c>
      <c r="M308" s="37">
        <f t="shared" si="137"/>
        <v>21.754250510850397</v>
      </c>
      <c r="N308" s="38"/>
      <c r="O308" s="50">
        <f t="shared" si="138"/>
        <v>7281932.7207326274</v>
      </c>
      <c r="P308" s="40">
        <f t="shared" si="155"/>
        <v>3.3123702977421621E-2</v>
      </c>
      <c r="Q308" s="40">
        <f t="shared" si="157"/>
        <v>0.98016845117475127</v>
      </c>
      <c r="R308" s="41">
        <f t="shared" si="159"/>
        <v>215480760.75022313</v>
      </c>
      <c r="S308" s="42"/>
      <c r="T308" s="51">
        <v>2.7146359422728912</v>
      </c>
    </row>
    <row r="309" spans="1:20" x14ac:dyDescent="0.2">
      <c r="A309" s="137"/>
      <c r="B309" s="45" t="s">
        <v>41</v>
      </c>
      <c r="C309" s="30">
        <v>5240.0889906588154</v>
      </c>
      <c r="D309" s="46">
        <v>296294.11308453936</v>
      </c>
      <c r="E309" s="46">
        <v>13722.017457458267</v>
      </c>
      <c r="F309" s="73">
        <f t="shared" si="134"/>
        <v>4.6312150162575345E-2</v>
      </c>
      <c r="G309" s="32">
        <f t="shared" si="156"/>
        <v>1.3987271259563399E-2</v>
      </c>
      <c r="H309" s="32">
        <f t="shared" si="158"/>
        <v>0.99500993712115993</v>
      </c>
      <c r="I309" s="47"/>
      <c r="J309" s="48">
        <v>4023.3140199777886</v>
      </c>
      <c r="K309" s="49">
        <v>4033.0012110559778</v>
      </c>
      <c r="L309" s="54">
        <f t="shared" si="136"/>
        <v>0.24077641044391029</v>
      </c>
      <c r="M309" s="37">
        <f t="shared" si="137"/>
        <v>9.6871910781892439</v>
      </c>
      <c r="N309" s="38"/>
      <c r="O309" s="50">
        <f t="shared" si="138"/>
        <v>2870257.6887925444</v>
      </c>
      <c r="P309" s="40">
        <f t="shared" si="155"/>
        <v>1.3056089200266553E-2</v>
      </c>
      <c r="Q309" s="40">
        <f t="shared" si="157"/>
        <v>0.99322454037501784</v>
      </c>
      <c r="R309" s="41">
        <f t="shared" si="159"/>
        <v>218351018.43901569</v>
      </c>
      <c r="S309" s="42"/>
      <c r="T309" s="51">
        <v>2.8175107133401651</v>
      </c>
    </row>
    <row r="310" spans="1:20" ht="17" thickBot="1" x14ac:dyDescent="0.25">
      <c r="A310" s="138"/>
      <c r="B310" s="55" t="s">
        <v>42</v>
      </c>
      <c r="C310" s="56">
        <v>0</v>
      </c>
      <c r="D310" s="57">
        <v>312533.60846515355</v>
      </c>
      <c r="E310" s="57">
        <v>4895.4316154017488</v>
      </c>
      <c r="F310" s="59">
        <f t="shared" si="134"/>
        <v>1.5663696584322939E-2</v>
      </c>
      <c r="G310" s="61">
        <f t="shared" si="156"/>
        <v>4.9900628788407267E-3</v>
      </c>
      <c r="H310" s="61">
        <f t="shared" si="158"/>
        <v>1.0000000000000007</v>
      </c>
      <c r="I310" s="47"/>
      <c r="J310" s="62">
        <v>8733.7005554727839</v>
      </c>
      <c r="K310" s="77">
        <v>8738.4665091382612</v>
      </c>
      <c r="L310" s="64">
        <f t="shared" si="136"/>
        <v>5.4569693971151523E-2</v>
      </c>
      <c r="M310" s="78">
        <f t="shared" si="137"/>
        <v>4.7659536654773547</v>
      </c>
      <c r="N310" s="38"/>
      <c r="O310" s="66">
        <f t="shared" si="138"/>
        <v>1489520.6968493629</v>
      </c>
      <c r="P310" s="67">
        <f t="shared" si="155"/>
        <v>6.7754596249821547E-3</v>
      </c>
      <c r="Q310" s="67">
        <f t="shared" si="157"/>
        <v>1</v>
      </c>
      <c r="R310" s="68">
        <f t="shared" si="159"/>
        <v>219840539.13586506</v>
      </c>
      <c r="S310" s="42"/>
      <c r="T310" s="69">
        <v>2.2001179014975465</v>
      </c>
    </row>
    <row r="311" spans="1:20" ht="17" thickTop="1" x14ac:dyDescent="0.2"/>
  </sheetData>
  <mergeCells count="28">
    <mergeCell ref="A58:A68"/>
    <mergeCell ref="A3:A13"/>
    <mergeCell ref="A14:A24"/>
    <mergeCell ref="A25:A35"/>
    <mergeCell ref="A36:A46"/>
    <mergeCell ref="A47:A57"/>
    <mergeCell ref="A190:A200"/>
    <mergeCell ref="A69:A79"/>
    <mergeCell ref="A80:A90"/>
    <mergeCell ref="A91:A101"/>
    <mergeCell ref="A102:A112"/>
    <mergeCell ref="A113:A123"/>
    <mergeCell ref="A124:A134"/>
    <mergeCell ref="A135:A145"/>
    <mergeCell ref="A146:A156"/>
    <mergeCell ref="A157:A167"/>
    <mergeCell ref="A168:A178"/>
    <mergeCell ref="A179:A189"/>
    <mergeCell ref="A267:A277"/>
    <mergeCell ref="A278:A288"/>
    <mergeCell ref="A289:A299"/>
    <mergeCell ref="A300:A310"/>
    <mergeCell ref="A201:A211"/>
    <mergeCell ref="A212:A222"/>
    <mergeCell ref="A223:A233"/>
    <mergeCell ref="A234:A244"/>
    <mergeCell ref="A245:A255"/>
    <mergeCell ref="A256:A266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Domicílios BR e GR</vt:lpstr>
      <vt:lpstr>Domicílios GR e UF</vt:lpstr>
      <vt:lpstr>Pessoas Br e GR</vt:lpstr>
      <vt:lpstr>Pessoas Br e UFs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cimar</dc:creator>
  <cp:lastModifiedBy>Microsoft Office User</cp:lastModifiedBy>
  <dcterms:created xsi:type="dcterms:W3CDTF">2020-06-29T15:01:22Z</dcterms:created>
  <dcterms:modified xsi:type="dcterms:W3CDTF">2020-06-29T17:39:08Z</dcterms:modified>
</cp:coreProperties>
</file>